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chlik\AppData\Local\Microsoft\Windows\INetCache\Content.Outlook\FPCIX0ME\"/>
    </mc:Choice>
  </mc:AlternateContent>
  <bookViews>
    <workbookView xWindow="0" yWindow="0" windowWidth="19200" windowHeight="10995" tabRatio="890"/>
  </bookViews>
  <sheets>
    <sheet name="Rekapitulace stavby" sheetId="1" r:id="rId1"/>
    <sheet name="1 - Přístavba výtahu" sheetId="2" r:id="rId2"/>
    <sheet name="2 - Vegetační úpravy" sheetId="3" r:id="rId3"/>
    <sheet name="3 - ZTI " sheetId="4" r:id="rId4"/>
    <sheet name="4 - ÚT" sheetId="5" r:id="rId5"/>
    <sheet name="5 - EL silnoproud" sheetId="6" r:id="rId6"/>
    <sheet name="6 - EL slaboproud" sheetId="7" r:id="rId7"/>
    <sheet name="7 - Vedlejší náklady" sheetId="8" r:id="rId8"/>
    <sheet name="Pokyny pro vyplnění" sheetId="9" r:id="rId9"/>
  </sheets>
  <definedNames>
    <definedName name="_xlnm._FilterDatabase" localSheetId="1" hidden="1">'1 - Přístavba výtahu'!$C$98:$K$282</definedName>
    <definedName name="_xlnm._FilterDatabase" localSheetId="2" hidden="1">'2 - Vegetační úpravy'!$C$77:$K$81</definedName>
    <definedName name="_xlnm._FilterDatabase" localSheetId="3" hidden="1">'3 - ZTI '!$C$80:$K$180</definedName>
    <definedName name="_xlnm._FilterDatabase" localSheetId="4" hidden="1">'4 - ÚT'!$C$79:$K$98</definedName>
    <definedName name="_xlnm._FilterDatabase" localSheetId="5" hidden="1">'5 - EL silnoproud'!$C$81:$K$142</definedName>
    <definedName name="_xlnm._FilterDatabase" localSheetId="6" hidden="1">'6 - EL slaboproud'!$C$79:$K$103</definedName>
    <definedName name="_xlnm._FilterDatabase" localSheetId="7" hidden="1">'7 - Vedlejší náklady'!$C$85:$K$105</definedName>
    <definedName name="_xlnm.Print_Titles" localSheetId="1">'1 - Přístavba výtahu'!$98:$98</definedName>
    <definedName name="_xlnm.Print_Titles" localSheetId="2">'2 - Vegetační úpravy'!$77:$77</definedName>
    <definedName name="_xlnm.Print_Titles" localSheetId="3">'3 - ZTI '!$80:$80</definedName>
    <definedName name="_xlnm.Print_Titles" localSheetId="4">'4 - ÚT'!$79:$79</definedName>
    <definedName name="_xlnm.Print_Titles" localSheetId="5">'5 - EL silnoproud'!$81:$81</definedName>
    <definedName name="_xlnm.Print_Titles" localSheetId="6">'6 - EL slaboproud'!$79:$79</definedName>
    <definedName name="_xlnm.Print_Titles" localSheetId="7">'7 - Vedlejší náklady'!$85:$85</definedName>
    <definedName name="_xlnm.Print_Titles" localSheetId="0">'Rekapitulace stavby'!$49:$49</definedName>
    <definedName name="_xlnm.Print_Area" localSheetId="1">'1 - Přístavba výtahu'!$C$4:$J$36,'1 - Přístavba výtahu'!$C$42:$J$80,'1 - Přístavba výtahu'!$C$86:$K$282</definedName>
    <definedName name="_xlnm.Print_Area" localSheetId="2">'2 - Vegetační úpravy'!$C$4:$J$36,'2 - Vegetační úpravy'!$C$42:$J$59,'2 - Vegetační úpravy'!$C$65:$K$81</definedName>
    <definedName name="_xlnm.Print_Area" localSheetId="3">'3 - ZTI '!$C$4:$J$36,'3 - ZTI '!$C$42:$J$62,'3 - ZTI '!$C$68:$K$180</definedName>
    <definedName name="_xlnm.Print_Area" localSheetId="4">'4 - ÚT'!$C$4:$J$36,'4 - ÚT'!$C$42:$J$61,'4 - ÚT'!$C$67:$K$98</definedName>
    <definedName name="_xlnm.Print_Area" localSheetId="5">'5 - EL silnoproud'!$C$4:$J$36,'5 - EL silnoproud'!$C$42:$J$63,'5 - EL silnoproud'!$C$69:$K$142</definedName>
    <definedName name="_xlnm.Print_Area" localSheetId="6">'6 - EL slaboproud'!$C$4:$J$36,'6 - EL slaboproud'!$C$42:$J$61,'6 - EL slaboproud'!$C$67:$K$103</definedName>
    <definedName name="_xlnm.Print_Area" localSheetId="7">'7 - Vedlejší náklady'!$C$4:$J$36,'7 - Vedlejší náklady'!$C$42:$J$67,'7 - Vedlejší náklady'!$C$73:$K$105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</definedNames>
  <calcPr calcId="152511"/>
</workbook>
</file>

<file path=xl/calcChain.xml><?xml version="1.0" encoding="utf-8"?>
<calcChain xmlns="http://schemas.openxmlformats.org/spreadsheetml/2006/main">
  <c r="BK142" i="6" l="1"/>
  <c r="BK141" i="6"/>
  <c r="BK140" i="6"/>
  <c r="BK139" i="6"/>
  <c r="BK138" i="6"/>
  <c r="BK137" i="6"/>
  <c r="BK136" i="6"/>
  <c r="BK135" i="6"/>
  <c r="BK134" i="6"/>
  <c r="BK133" i="6"/>
  <c r="BK132" i="6"/>
  <c r="BK131" i="6"/>
  <c r="BK130" i="6"/>
  <c r="BK129" i="6"/>
  <c r="BK128" i="6"/>
  <c r="BK127" i="6"/>
  <c r="BK126" i="6"/>
  <c r="BK125" i="6"/>
  <c r="BK124" i="6"/>
  <c r="BK123" i="6"/>
  <c r="BK122" i="6"/>
  <c r="BK121" i="6"/>
  <c r="BK120" i="6"/>
  <c r="BK119" i="6"/>
  <c r="BK118" i="6"/>
  <c r="BK117" i="6"/>
  <c r="BK116" i="6"/>
  <c r="BK115" i="6"/>
  <c r="BK114" i="6"/>
  <c r="BK113" i="6"/>
  <c r="BK112" i="6"/>
  <c r="BK111" i="6"/>
  <c r="BK110" i="6"/>
  <c r="BK109" i="6"/>
  <c r="BK108" i="6"/>
  <c r="BK107" i="6"/>
  <c r="BK106" i="6"/>
  <c r="BK105" i="6"/>
  <c r="BK104" i="6"/>
  <c r="BK103" i="6"/>
  <c r="BK102" i="6"/>
  <c r="BK101" i="6"/>
  <c r="BK100" i="6"/>
  <c r="BK98" i="6"/>
  <c r="BK97" i="6"/>
  <c r="BK96" i="6"/>
  <c r="BK95" i="6"/>
  <c r="BK94" i="6"/>
  <c r="BK93" i="6"/>
  <c r="BK92" i="6"/>
  <c r="BK91" i="6"/>
  <c r="BK90" i="6"/>
  <c r="BK87" i="6"/>
  <c r="BK86" i="6"/>
  <c r="J86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142" i="6"/>
  <c r="J141" i="6"/>
  <c r="J140" i="6"/>
  <c r="J139" i="6"/>
  <c r="J138" i="6"/>
  <c r="J137" i="6"/>
  <c r="J136" i="6"/>
  <c r="J135" i="6"/>
  <c r="J134" i="6"/>
  <c r="J133" i="6"/>
  <c r="J132" i="6"/>
  <c r="J131" i="6"/>
  <c r="J130" i="6"/>
  <c r="J129" i="6"/>
  <c r="J128" i="6"/>
  <c r="J127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95" i="6"/>
  <c r="J96" i="6"/>
  <c r="J97" i="6"/>
  <c r="J98" i="6"/>
  <c r="J94" i="6"/>
  <c r="J91" i="6"/>
  <c r="J92" i="6"/>
  <c r="J93" i="6"/>
  <c r="J90" i="6"/>
  <c r="BK180" i="4"/>
  <c r="BK179" i="4"/>
  <c r="BK178" i="4"/>
  <c r="BK176" i="4"/>
  <c r="BK175" i="4"/>
  <c r="BK174" i="4"/>
  <c r="BK173" i="4"/>
  <c r="BK172" i="4"/>
  <c r="BK171" i="4"/>
  <c r="BK170" i="4"/>
  <c r="BK169" i="4"/>
  <c r="BK168" i="4"/>
  <c r="BK167" i="4"/>
  <c r="BK166" i="4"/>
  <c r="BK165" i="4"/>
  <c r="BK164" i="4"/>
  <c r="BK163" i="4"/>
  <c r="BK162" i="4"/>
  <c r="BK161" i="4"/>
  <c r="BK160" i="4"/>
  <c r="BK159" i="4"/>
  <c r="BK158" i="4"/>
  <c r="BK157" i="4"/>
  <c r="BK156" i="4"/>
  <c r="BK155" i="4"/>
  <c r="BK154" i="4"/>
  <c r="BK153" i="4"/>
  <c r="BK152" i="4"/>
  <c r="BK151" i="4"/>
  <c r="BK150" i="4"/>
  <c r="BK149" i="4"/>
  <c r="BK148" i="4"/>
  <c r="BK147" i="4"/>
  <c r="BK146" i="4"/>
  <c r="BK145" i="4"/>
  <c r="BK144" i="4"/>
  <c r="BK143" i="4"/>
  <c r="BK142" i="4"/>
  <c r="BK141" i="4"/>
  <c r="BK140" i="4"/>
  <c r="BK139" i="4"/>
  <c r="BK138" i="4"/>
  <c r="BK137" i="4"/>
  <c r="BK136" i="4"/>
  <c r="BK134" i="4"/>
  <c r="BK133" i="4"/>
  <c r="BK132" i="4"/>
  <c r="BK131" i="4"/>
  <c r="BK130" i="4"/>
  <c r="BK129" i="4"/>
  <c r="BK128" i="4"/>
  <c r="BK127" i="4"/>
  <c r="BK126" i="4"/>
  <c r="BK125" i="4"/>
  <c r="BK124" i="4"/>
  <c r="BK123" i="4"/>
  <c r="BK122" i="4"/>
  <c r="BK121" i="4"/>
  <c r="BK120" i="4"/>
  <c r="BK119" i="4"/>
  <c r="BK118" i="4"/>
  <c r="BK117" i="4"/>
  <c r="BK116" i="4"/>
  <c r="BK115" i="4"/>
  <c r="BK114" i="4"/>
  <c r="BK113" i="4"/>
  <c r="BK112" i="4"/>
  <c r="BK111" i="4"/>
  <c r="BK110" i="4"/>
  <c r="BK109" i="4"/>
  <c r="BK108" i="4"/>
  <c r="BK107" i="4"/>
  <c r="BK106" i="4"/>
  <c r="BK105" i="4"/>
  <c r="BK104" i="4"/>
  <c r="BK103" i="4"/>
  <c r="BK102" i="4"/>
  <c r="BK101" i="4"/>
  <c r="BK100" i="4"/>
  <c r="BK99" i="4"/>
  <c r="BK98" i="4"/>
  <c r="BK96" i="4"/>
  <c r="BK95" i="4"/>
  <c r="BK94" i="4"/>
  <c r="BK93" i="4"/>
  <c r="BK92" i="4"/>
  <c r="BK91" i="4"/>
  <c r="BK90" i="4"/>
  <c r="BK89" i="4"/>
  <c r="BK88" i="4"/>
  <c r="BK87" i="4"/>
  <c r="BK86" i="4"/>
  <c r="BK85" i="4"/>
  <c r="BK84" i="4"/>
  <c r="J180" i="4"/>
  <c r="J179" i="4"/>
  <c r="J178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AY58" i="1" l="1"/>
  <c r="AX58" i="1"/>
  <c r="BI105" i="8"/>
  <c r="BH105" i="8"/>
  <c r="BG105" i="8"/>
  <c r="BF105" i="8"/>
  <c r="T105" i="8"/>
  <c r="T104" i="8" s="1"/>
  <c r="R105" i="8"/>
  <c r="R104" i="8" s="1"/>
  <c r="P105" i="8"/>
  <c r="P104" i="8" s="1"/>
  <c r="BK105" i="8"/>
  <c r="BK104" i="8"/>
  <c r="J104" i="8" s="1"/>
  <c r="J66" i="8" s="1"/>
  <c r="J105" i="8"/>
  <c r="BE105" i="8"/>
  <c r="BI103" i="8"/>
  <c r="BH103" i="8"/>
  <c r="BG103" i="8"/>
  <c r="BF103" i="8"/>
  <c r="T103" i="8"/>
  <c r="T102" i="8"/>
  <c r="R103" i="8"/>
  <c r="R102" i="8" s="1"/>
  <c r="P103" i="8"/>
  <c r="P102" i="8"/>
  <c r="BK103" i="8"/>
  <c r="BK102" i="8" s="1"/>
  <c r="J102" i="8" s="1"/>
  <c r="J65" i="8" s="1"/>
  <c r="J103" i="8"/>
  <c r="BE103" i="8"/>
  <c r="BI101" i="8"/>
  <c r="BH101" i="8"/>
  <c r="BG101" i="8"/>
  <c r="BF101" i="8"/>
  <c r="T101" i="8"/>
  <c r="T100" i="8"/>
  <c r="R101" i="8"/>
  <c r="R100" i="8"/>
  <c r="P101" i="8"/>
  <c r="P100" i="8"/>
  <c r="BK101" i="8"/>
  <c r="BK100" i="8"/>
  <c r="J100" i="8" s="1"/>
  <c r="J64" i="8" s="1"/>
  <c r="J101" i="8"/>
  <c r="BE101" i="8"/>
  <c r="BI99" i="8"/>
  <c r="BH99" i="8"/>
  <c r="BG99" i="8"/>
  <c r="BF99" i="8"/>
  <c r="T99" i="8"/>
  <c r="T98" i="8"/>
  <c r="R99" i="8"/>
  <c r="R98" i="8" s="1"/>
  <c r="P99" i="8"/>
  <c r="P98" i="8"/>
  <c r="BK99" i="8"/>
  <c r="BK98" i="8" s="1"/>
  <c r="J98" i="8" s="1"/>
  <c r="J63" i="8" s="1"/>
  <c r="J99" i="8"/>
  <c r="BE99" i="8"/>
  <c r="BI97" i="8"/>
  <c r="BH97" i="8"/>
  <c r="BG97" i="8"/>
  <c r="BF97" i="8"/>
  <c r="T97" i="8"/>
  <c r="T96" i="8"/>
  <c r="R97" i="8"/>
  <c r="R96" i="8"/>
  <c r="P97" i="8"/>
  <c r="P96" i="8"/>
  <c r="BK97" i="8"/>
  <c r="BK96" i="8"/>
  <c r="J96" i="8" s="1"/>
  <c r="J62" i="8" s="1"/>
  <c r="J97" i="8"/>
  <c r="BE97" i="8"/>
  <c r="BI95" i="8"/>
  <c r="BH95" i="8"/>
  <c r="BG95" i="8"/>
  <c r="BF95" i="8"/>
  <c r="T95" i="8"/>
  <c r="T94" i="8"/>
  <c r="R95" i="8"/>
  <c r="R94" i="8" s="1"/>
  <c r="P95" i="8"/>
  <c r="P94" i="8"/>
  <c r="BK95" i="8"/>
  <c r="BK94" i="8" s="1"/>
  <c r="J94" i="8" s="1"/>
  <c r="J61" i="8" s="1"/>
  <c r="J95" i="8"/>
  <c r="BE95" i="8"/>
  <c r="BI93" i="8"/>
  <c r="BH93" i="8"/>
  <c r="BG93" i="8"/>
  <c r="BF93" i="8"/>
  <c r="T93" i="8"/>
  <c r="T92" i="8"/>
  <c r="R93" i="8"/>
  <c r="R92" i="8"/>
  <c r="P93" i="8"/>
  <c r="P92" i="8"/>
  <c r="BK93" i="8"/>
  <c r="BK92" i="8"/>
  <c r="J92" i="8" s="1"/>
  <c r="J60" i="8" s="1"/>
  <c r="J93" i="8"/>
  <c r="BE93" i="8"/>
  <c r="BI91" i="8"/>
  <c r="BH91" i="8"/>
  <c r="BG91" i="8"/>
  <c r="F32" i="8" s="1"/>
  <c r="BB58" i="1" s="1"/>
  <c r="BF91" i="8"/>
  <c r="T91" i="8"/>
  <c r="T90" i="8"/>
  <c r="R91" i="8"/>
  <c r="R90" i="8" s="1"/>
  <c r="P91" i="8"/>
  <c r="P90" i="8"/>
  <c r="BK91" i="8"/>
  <c r="BK90" i="8" s="1"/>
  <c r="J91" i="8"/>
  <c r="BE91" i="8"/>
  <c r="BI89" i="8"/>
  <c r="F34" i="8"/>
  <c r="BD58" i="1"/>
  <c r="BH89" i="8"/>
  <c r="F33" i="8" s="1"/>
  <c r="BC58" i="1" s="1"/>
  <c r="BG89" i="8"/>
  <c r="BF89" i="8"/>
  <c r="J31" i="8"/>
  <c r="AW58" i="1" s="1"/>
  <c r="T89" i="8"/>
  <c r="T88" i="8" s="1"/>
  <c r="T87" i="8" s="1"/>
  <c r="T86" i="8" s="1"/>
  <c r="R89" i="8"/>
  <c r="R88" i="8" s="1"/>
  <c r="R87" i="8" s="1"/>
  <c r="R86" i="8" s="1"/>
  <c r="P89" i="8"/>
  <c r="P88" i="8" s="1"/>
  <c r="P87" i="8" s="1"/>
  <c r="P86" i="8" s="1"/>
  <c r="AU58" i="1" s="1"/>
  <c r="BK89" i="8"/>
  <c r="BK88" i="8" s="1"/>
  <c r="J88" i="8" s="1"/>
  <c r="J89" i="8"/>
  <c r="BE89" i="8"/>
  <c r="J30" i="8"/>
  <c r="AV58" i="1" s="1"/>
  <c r="J58" i="8"/>
  <c r="J82" i="8"/>
  <c r="F82" i="8"/>
  <c r="F80" i="8"/>
  <c r="E78" i="8"/>
  <c r="J51" i="8"/>
  <c r="F51" i="8"/>
  <c r="F49" i="8"/>
  <c r="E47" i="8"/>
  <c r="J18" i="8"/>
  <c r="E18" i="8"/>
  <c r="J17" i="8"/>
  <c r="J12" i="8"/>
  <c r="E7" i="8"/>
  <c r="E45" i="8" s="1"/>
  <c r="E76" i="8"/>
  <c r="AY57" i="1"/>
  <c r="AX57" i="1"/>
  <c r="BI103" i="7"/>
  <c r="BH103" i="7"/>
  <c r="BG103" i="7"/>
  <c r="BF103" i="7"/>
  <c r="T103" i="7"/>
  <c r="R103" i="7"/>
  <c r="P103" i="7"/>
  <c r="BK103" i="7"/>
  <c r="J103" i="7"/>
  <c r="BE103" i="7" s="1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R101" i="7"/>
  <c r="P101" i="7"/>
  <c r="BK101" i="7"/>
  <c r="J101" i="7"/>
  <c r="BE101" i="7" s="1"/>
  <c r="BI100" i="7"/>
  <c r="BH100" i="7"/>
  <c r="BG100" i="7"/>
  <c r="BF100" i="7"/>
  <c r="T100" i="7"/>
  <c r="R100" i="7"/>
  <c r="P100" i="7"/>
  <c r="BK100" i="7"/>
  <c r="J100" i="7"/>
  <c r="BE100" i="7" s="1"/>
  <c r="BI99" i="7"/>
  <c r="BH99" i="7"/>
  <c r="BG99" i="7"/>
  <c r="BF99" i="7"/>
  <c r="T99" i="7"/>
  <c r="R99" i="7"/>
  <c r="P99" i="7"/>
  <c r="BK99" i="7"/>
  <c r="J99" i="7"/>
  <c r="BE99" i="7" s="1"/>
  <c r="BI98" i="7"/>
  <c r="BH98" i="7"/>
  <c r="BG98" i="7"/>
  <c r="BF98" i="7"/>
  <c r="T98" i="7"/>
  <c r="R98" i="7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 s="1"/>
  <c r="BI96" i="7"/>
  <c r="BH96" i="7"/>
  <c r="BG96" i="7"/>
  <c r="BF96" i="7"/>
  <c r="T96" i="7"/>
  <c r="R96" i="7"/>
  <c r="R94" i="7" s="1"/>
  <c r="P96" i="7"/>
  <c r="BK96" i="7"/>
  <c r="J96" i="7"/>
  <c r="BE96" i="7"/>
  <c r="BI95" i="7"/>
  <c r="BH95" i="7"/>
  <c r="BG95" i="7"/>
  <c r="BF95" i="7"/>
  <c r="T95" i="7"/>
  <c r="R95" i="7"/>
  <c r="P95" i="7"/>
  <c r="BK95" i="7"/>
  <c r="BK94" i="7"/>
  <c r="J94" i="7" s="1"/>
  <c r="J60" i="7" s="1"/>
  <c r="J95" i="7"/>
  <c r="BE95" i="7"/>
  <c r="BI93" i="7"/>
  <c r="BH93" i="7"/>
  <c r="BG93" i="7"/>
  <c r="BF93" i="7"/>
  <c r="T93" i="7"/>
  <c r="R93" i="7"/>
  <c r="P93" i="7"/>
  <c r="BK93" i="7"/>
  <c r="J93" i="7"/>
  <c r="BE93" i="7" s="1"/>
  <c r="BI92" i="7"/>
  <c r="BH92" i="7"/>
  <c r="BG92" i="7"/>
  <c r="BF92" i="7"/>
  <c r="T92" i="7"/>
  <c r="R92" i="7"/>
  <c r="P92" i="7"/>
  <c r="P83" i="7" s="1"/>
  <c r="BK92" i="7"/>
  <c r="J92" i="7"/>
  <c r="BE92" i="7"/>
  <c r="BI91" i="7"/>
  <c r="BH91" i="7"/>
  <c r="BG91" i="7"/>
  <c r="BF91" i="7"/>
  <c r="T91" i="7"/>
  <c r="R91" i="7"/>
  <c r="P91" i="7"/>
  <c r="BK91" i="7"/>
  <c r="J91" i="7"/>
  <c r="BE91" i="7" s="1"/>
  <c r="BI90" i="7"/>
  <c r="BH90" i="7"/>
  <c r="BG90" i="7"/>
  <c r="BF90" i="7"/>
  <c r="T90" i="7"/>
  <c r="R90" i="7"/>
  <c r="P90" i="7"/>
  <c r="BK90" i="7"/>
  <c r="J90" i="7"/>
  <c r="BE90" i="7" s="1"/>
  <c r="BI89" i="7"/>
  <c r="BH89" i="7"/>
  <c r="BG89" i="7"/>
  <c r="BF89" i="7"/>
  <c r="T89" i="7"/>
  <c r="R89" i="7"/>
  <c r="P89" i="7"/>
  <c r="BK89" i="7"/>
  <c r="J89" i="7"/>
  <c r="BE89" i="7" s="1"/>
  <c r="BI88" i="7"/>
  <c r="BH88" i="7"/>
  <c r="BG88" i="7"/>
  <c r="BF88" i="7"/>
  <c r="T88" i="7"/>
  <c r="R88" i="7"/>
  <c r="P88" i="7"/>
  <c r="BK88" i="7"/>
  <c r="J88" i="7"/>
  <c r="BE88" i="7"/>
  <c r="BI87" i="7"/>
  <c r="BH87" i="7"/>
  <c r="BG87" i="7"/>
  <c r="BF87" i="7"/>
  <c r="T87" i="7"/>
  <c r="R87" i="7"/>
  <c r="P87" i="7"/>
  <c r="BK87" i="7"/>
  <c r="J87" i="7"/>
  <c r="BE87" i="7" s="1"/>
  <c r="BI86" i="7"/>
  <c r="BH86" i="7"/>
  <c r="BG86" i="7"/>
  <c r="BF86" i="7"/>
  <c r="T86" i="7"/>
  <c r="R86" i="7"/>
  <c r="R83" i="7" s="1"/>
  <c r="R82" i="7" s="1"/>
  <c r="R81" i="7" s="1"/>
  <c r="R80" i="7" s="1"/>
  <c r="P86" i="7"/>
  <c r="BK86" i="7"/>
  <c r="J86" i="7"/>
  <c r="BE86" i="7" s="1"/>
  <c r="BI85" i="7"/>
  <c r="BH85" i="7"/>
  <c r="BG85" i="7"/>
  <c r="BF85" i="7"/>
  <c r="T85" i="7"/>
  <c r="R85" i="7"/>
  <c r="P85" i="7"/>
  <c r="BK85" i="7"/>
  <c r="J85" i="7"/>
  <c r="BE85" i="7" s="1"/>
  <c r="BI84" i="7"/>
  <c r="BH84" i="7"/>
  <c r="BG84" i="7"/>
  <c r="BF84" i="7"/>
  <c r="T84" i="7"/>
  <c r="R84" i="7"/>
  <c r="P84" i="7"/>
  <c r="BK84" i="7"/>
  <c r="J84" i="7"/>
  <c r="BE84" i="7" s="1"/>
  <c r="J76" i="7"/>
  <c r="F76" i="7"/>
  <c r="F74" i="7"/>
  <c r="E72" i="7"/>
  <c r="J51" i="7"/>
  <c r="F51" i="7"/>
  <c r="F49" i="7"/>
  <c r="E47" i="7"/>
  <c r="J18" i="7"/>
  <c r="E18" i="7"/>
  <c r="F52" i="7" s="1"/>
  <c r="F77" i="7"/>
  <c r="J17" i="7"/>
  <c r="J12" i="7"/>
  <c r="J49" i="7" s="1"/>
  <c r="E7" i="7"/>
  <c r="E70" i="7"/>
  <c r="E45" i="7"/>
  <c r="J88" i="6"/>
  <c r="AY56" i="1"/>
  <c r="AX56" i="1"/>
  <c r="BI142" i="6"/>
  <c r="BH142" i="6"/>
  <c r="BG142" i="6"/>
  <c r="BF142" i="6"/>
  <c r="T142" i="6"/>
  <c r="R142" i="6"/>
  <c r="P142" i="6"/>
  <c r="BE142" i="6"/>
  <c r="BI141" i="6"/>
  <c r="BH141" i="6"/>
  <c r="BG141" i="6"/>
  <c r="BF141" i="6"/>
  <c r="T141" i="6"/>
  <c r="R141" i="6"/>
  <c r="P141" i="6"/>
  <c r="BE141" i="6"/>
  <c r="BI140" i="6"/>
  <c r="BH140" i="6"/>
  <c r="BG140" i="6"/>
  <c r="BF140" i="6"/>
  <c r="T140" i="6"/>
  <c r="R140" i="6"/>
  <c r="P140" i="6"/>
  <c r="BE140" i="6"/>
  <c r="BI139" i="6"/>
  <c r="BH139" i="6"/>
  <c r="BG139" i="6"/>
  <c r="BF139" i="6"/>
  <c r="T139" i="6"/>
  <c r="R139" i="6"/>
  <c r="P139" i="6"/>
  <c r="BE139" i="6"/>
  <c r="BI138" i="6"/>
  <c r="BH138" i="6"/>
  <c r="BG138" i="6"/>
  <c r="BF138" i="6"/>
  <c r="T138" i="6"/>
  <c r="R138" i="6"/>
  <c r="P138" i="6"/>
  <c r="BE138" i="6"/>
  <c r="BI137" i="6"/>
  <c r="BH137" i="6"/>
  <c r="BG137" i="6"/>
  <c r="BF137" i="6"/>
  <c r="T137" i="6"/>
  <c r="R137" i="6"/>
  <c r="P137" i="6"/>
  <c r="BE137" i="6"/>
  <c r="BI136" i="6"/>
  <c r="BH136" i="6"/>
  <c r="BG136" i="6"/>
  <c r="BF136" i="6"/>
  <c r="T136" i="6"/>
  <c r="R136" i="6"/>
  <c r="P136" i="6"/>
  <c r="BE136" i="6"/>
  <c r="BI135" i="6"/>
  <c r="BH135" i="6"/>
  <c r="BG135" i="6"/>
  <c r="BF135" i="6"/>
  <c r="T135" i="6"/>
  <c r="R135" i="6"/>
  <c r="P135" i="6"/>
  <c r="BE135" i="6"/>
  <c r="BI134" i="6"/>
  <c r="BH134" i="6"/>
  <c r="BG134" i="6"/>
  <c r="BF134" i="6"/>
  <c r="T134" i="6"/>
  <c r="R134" i="6"/>
  <c r="P134" i="6"/>
  <c r="BE134" i="6"/>
  <c r="BI133" i="6"/>
  <c r="BH133" i="6"/>
  <c r="BG133" i="6"/>
  <c r="BF133" i="6"/>
  <c r="T133" i="6"/>
  <c r="R133" i="6"/>
  <c r="P133" i="6"/>
  <c r="BE133" i="6"/>
  <c r="BI132" i="6"/>
  <c r="BH132" i="6"/>
  <c r="BG132" i="6"/>
  <c r="BF132" i="6"/>
  <c r="T132" i="6"/>
  <c r="R132" i="6"/>
  <c r="P132" i="6"/>
  <c r="BE132" i="6"/>
  <c r="BI131" i="6"/>
  <c r="BH131" i="6"/>
  <c r="BG131" i="6"/>
  <c r="BF131" i="6"/>
  <c r="T131" i="6"/>
  <c r="R131" i="6"/>
  <c r="P131" i="6"/>
  <c r="BE131" i="6"/>
  <c r="BI130" i="6"/>
  <c r="BH130" i="6"/>
  <c r="BG130" i="6"/>
  <c r="BF130" i="6"/>
  <c r="T130" i="6"/>
  <c r="R130" i="6"/>
  <c r="P130" i="6"/>
  <c r="BE130" i="6"/>
  <c r="BI129" i="6"/>
  <c r="BH129" i="6"/>
  <c r="BG129" i="6"/>
  <c r="BF129" i="6"/>
  <c r="T129" i="6"/>
  <c r="R129" i="6"/>
  <c r="P129" i="6"/>
  <c r="BE129" i="6"/>
  <c r="BI128" i="6"/>
  <c r="BH128" i="6"/>
  <c r="BG128" i="6"/>
  <c r="BF128" i="6"/>
  <c r="T128" i="6"/>
  <c r="R128" i="6"/>
  <c r="P128" i="6"/>
  <c r="BE128" i="6"/>
  <c r="BI127" i="6"/>
  <c r="BH127" i="6"/>
  <c r="BG127" i="6"/>
  <c r="BF127" i="6"/>
  <c r="T127" i="6"/>
  <c r="R127" i="6"/>
  <c r="P127" i="6"/>
  <c r="BE127" i="6"/>
  <c r="BI126" i="6"/>
  <c r="BH126" i="6"/>
  <c r="BG126" i="6"/>
  <c r="BF126" i="6"/>
  <c r="T126" i="6"/>
  <c r="R126" i="6"/>
  <c r="P126" i="6"/>
  <c r="BE126" i="6"/>
  <c r="BI125" i="6"/>
  <c r="BH125" i="6"/>
  <c r="BG125" i="6"/>
  <c r="BF125" i="6"/>
  <c r="T125" i="6"/>
  <c r="R125" i="6"/>
  <c r="P125" i="6"/>
  <c r="BE125" i="6"/>
  <c r="BI124" i="6"/>
  <c r="BH124" i="6"/>
  <c r="BG124" i="6"/>
  <c r="BF124" i="6"/>
  <c r="T124" i="6"/>
  <c r="R124" i="6"/>
  <c r="P124" i="6"/>
  <c r="BE124" i="6"/>
  <c r="BI123" i="6"/>
  <c r="BH123" i="6"/>
  <c r="BG123" i="6"/>
  <c r="BF123" i="6"/>
  <c r="T123" i="6"/>
  <c r="R123" i="6"/>
  <c r="P123" i="6"/>
  <c r="BE123" i="6"/>
  <c r="BI122" i="6"/>
  <c r="BH122" i="6"/>
  <c r="BG122" i="6"/>
  <c r="BF122" i="6"/>
  <c r="T122" i="6"/>
  <c r="R122" i="6"/>
  <c r="P122" i="6"/>
  <c r="BE122" i="6"/>
  <c r="BI121" i="6"/>
  <c r="BH121" i="6"/>
  <c r="BG121" i="6"/>
  <c r="BF121" i="6"/>
  <c r="T121" i="6"/>
  <c r="R121" i="6"/>
  <c r="P121" i="6"/>
  <c r="BE121" i="6"/>
  <c r="BI120" i="6"/>
  <c r="BH120" i="6"/>
  <c r="BG120" i="6"/>
  <c r="BF120" i="6"/>
  <c r="T120" i="6"/>
  <c r="R120" i="6"/>
  <c r="P120" i="6"/>
  <c r="BE120" i="6"/>
  <c r="BI119" i="6"/>
  <c r="BH119" i="6"/>
  <c r="BG119" i="6"/>
  <c r="BF119" i="6"/>
  <c r="T119" i="6"/>
  <c r="R119" i="6"/>
  <c r="P119" i="6"/>
  <c r="BE119" i="6"/>
  <c r="BI118" i="6"/>
  <c r="BH118" i="6"/>
  <c r="BG118" i="6"/>
  <c r="BF118" i="6"/>
  <c r="T118" i="6"/>
  <c r="R118" i="6"/>
  <c r="P118" i="6"/>
  <c r="BE118" i="6"/>
  <c r="BI117" i="6"/>
  <c r="BH117" i="6"/>
  <c r="BG117" i="6"/>
  <c r="BF117" i="6"/>
  <c r="T117" i="6"/>
  <c r="R117" i="6"/>
  <c r="P117" i="6"/>
  <c r="BE117" i="6"/>
  <c r="BI116" i="6"/>
  <c r="BH116" i="6"/>
  <c r="BG116" i="6"/>
  <c r="BF116" i="6"/>
  <c r="T116" i="6"/>
  <c r="R116" i="6"/>
  <c r="P116" i="6"/>
  <c r="BE116" i="6"/>
  <c r="BI115" i="6"/>
  <c r="BH115" i="6"/>
  <c r="BG115" i="6"/>
  <c r="BF115" i="6"/>
  <c r="T115" i="6"/>
  <c r="R115" i="6"/>
  <c r="P115" i="6"/>
  <c r="BE115" i="6"/>
  <c r="BI114" i="6"/>
  <c r="BH114" i="6"/>
  <c r="BG114" i="6"/>
  <c r="BF114" i="6"/>
  <c r="T114" i="6"/>
  <c r="R114" i="6"/>
  <c r="P114" i="6"/>
  <c r="BE114" i="6"/>
  <c r="BI113" i="6"/>
  <c r="BH113" i="6"/>
  <c r="BG113" i="6"/>
  <c r="BF113" i="6"/>
  <c r="T113" i="6"/>
  <c r="R113" i="6"/>
  <c r="P113" i="6"/>
  <c r="BE113" i="6"/>
  <c r="BI112" i="6"/>
  <c r="BH112" i="6"/>
  <c r="BG112" i="6"/>
  <c r="BF112" i="6"/>
  <c r="T112" i="6"/>
  <c r="R112" i="6"/>
  <c r="P112" i="6"/>
  <c r="BE112" i="6"/>
  <c r="BI111" i="6"/>
  <c r="BH111" i="6"/>
  <c r="BG111" i="6"/>
  <c r="BF111" i="6"/>
  <c r="T111" i="6"/>
  <c r="R111" i="6"/>
  <c r="P111" i="6"/>
  <c r="BE111" i="6"/>
  <c r="BI110" i="6"/>
  <c r="BH110" i="6"/>
  <c r="BG110" i="6"/>
  <c r="BF110" i="6"/>
  <c r="T110" i="6"/>
  <c r="R110" i="6"/>
  <c r="P110" i="6"/>
  <c r="BE110" i="6"/>
  <c r="BI109" i="6"/>
  <c r="BH109" i="6"/>
  <c r="BG109" i="6"/>
  <c r="BF109" i="6"/>
  <c r="T109" i="6"/>
  <c r="R109" i="6"/>
  <c r="P109" i="6"/>
  <c r="BE109" i="6"/>
  <c r="BI108" i="6"/>
  <c r="BH108" i="6"/>
  <c r="BG108" i="6"/>
  <c r="BF108" i="6"/>
  <c r="T108" i="6"/>
  <c r="R108" i="6"/>
  <c r="P108" i="6"/>
  <c r="BE108" i="6"/>
  <c r="BI107" i="6"/>
  <c r="BH107" i="6"/>
  <c r="BG107" i="6"/>
  <c r="BF107" i="6"/>
  <c r="T107" i="6"/>
  <c r="R107" i="6"/>
  <c r="P107" i="6"/>
  <c r="BE107" i="6"/>
  <c r="BI106" i="6"/>
  <c r="BH106" i="6"/>
  <c r="BG106" i="6"/>
  <c r="BF106" i="6"/>
  <c r="T106" i="6"/>
  <c r="R106" i="6"/>
  <c r="P106" i="6"/>
  <c r="BE106" i="6"/>
  <c r="BI105" i="6"/>
  <c r="BH105" i="6"/>
  <c r="BG105" i="6"/>
  <c r="BF105" i="6"/>
  <c r="T105" i="6"/>
  <c r="R105" i="6"/>
  <c r="P105" i="6"/>
  <c r="BE105" i="6"/>
  <c r="BI104" i="6"/>
  <c r="BH104" i="6"/>
  <c r="BG104" i="6"/>
  <c r="BF104" i="6"/>
  <c r="T104" i="6"/>
  <c r="R104" i="6"/>
  <c r="P104" i="6"/>
  <c r="BE104" i="6"/>
  <c r="BI103" i="6"/>
  <c r="BH103" i="6"/>
  <c r="BG103" i="6"/>
  <c r="BF103" i="6"/>
  <c r="T103" i="6"/>
  <c r="R103" i="6"/>
  <c r="P103" i="6"/>
  <c r="BE103" i="6"/>
  <c r="BI102" i="6"/>
  <c r="BH102" i="6"/>
  <c r="BG102" i="6"/>
  <c r="BF102" i="6"/>
  <c r="T102" i="6"/>
  <c r="R102" i="6"/>
  <c r="P102" i="6"/>
  <c r="BE102" i="6"/>
  <c r="BI101" i="6"/>
  <c r="BH101" i="6"/>
  <c r="BG101" i="6"/>
  <c r="BF101" i="6"/>
  <c r="T101" i="6"/>
  <c r="R101" i="6"/>
  <c r="P101" i="6"/>
  <c r="BE101" i="6"/>
  <c r="BI100" i="6"/>
  <c r="BH100" i="6"/>
  <c r="BG100" i="6"/>
  <c r="BF100" i="6"/>
  <c r="T100" i="6"/>
  <c r="R100" i="6"/>
  <c r="R99" i="6" s="1"/>
  <c r="P100" i="6"/>
  <c r="BK99" i="6"/>
  <c r="J99" i="6" s="1"/>
  <c r="J62" i="6" s="1"/>
  <c r="BE100" i="6"/>
  <c r="BI98" i="6"/>
  <c r="BH98" i="6"/>
  <c r="BG98" i="6"/>
  <c r="BF98" i="6"/>
  <c r="T98" i="6"/>
  <c r="R98" i="6"/>
  <c r="P98" i="6"/>
  <c r="BK89" i="6"/>
  <c r="J89" i="6" s="1"/>
  <c r="J61" i="6" s="1"/>
  <c r="BE98" i="6"/>
  <c r="BI97" i="6"/>
  <c r="BH97" i="6"/>
  <c r="BG97" i="6"/>
  <c r="BF97" i="6"/>
  <c r="T97" i="6"/>
  <c r="R97" i="6"/>
  <c r="P97" i="6"/>
  <c r="BE97" i="6"/>
  <c r="BI96" i="6"/>
  <c r="BH96" i="6"/>
  <c r="BG96" i="6"/>
  <c r="BF96" i="6"/>
  <c r="T96" i="6"/>
  <c r="R96" i="6"/>
  <c r="P96" i="6"/>
  <c r="BE96" i="6"/>
  <c r="BI95" i="6"/>
  <c r="BH95" i="6"/>
  <c r="BG95" i="6"/>
  <c r="BF95" i="6"/>
  <c r="T95" i="6"/>
  <c r="R95" i="6"/>
  <c r="P95" i="6"/>
  <c r="BE95" i="6"/>
  <c r="BI94" i="6"/>
  <c r="BH94" i="6"/>
  <c r="BG94" i="6"/>
  <c r="BF94" i="6"/>
  <c r="T94" i="6"/>
  <c r="R94" i="6"/>
  <c r="P94" i="6"/>
  <c r="BE94" i="6"/>
  <c r="BI93" i="6"/>
  <c r="BH93" i="6"/>
  <c r="BG93" i="6"/>
  <c r="BF93" i="6"/>
  <c r="T93" i="6"/>
  <c r="R93" i="6"/>
  <c r="P93" i="6"/>
  <c r="BE93" i="6"/>
  <c r="BI92" i="6"/>
  <c r="BH92" i="6"/>
  <c r="BG92" i="6"/>
  <c r="BF92" i="6"/>
  <c r="T92" i="6"/>
  <c r="R92" i="6"/>
  <c r="P92" i="6"/>
  <c r="BE92" i="6"/>
  <c r="BI91" i="6"/>
  <c r="BH91" i="6"/>
  <c r="BG91" i="6"/>
  <c r="BF91" i="6"/>
  <c r="T91" i="6"/>
  <c r="R91" i="6"/>
  <c r="P91" i="6"/>
  <c r="BE91" i="6"/>
  <c r="BI90" i="6"/>
  <c r="BH90" i="6"/>
  <c r="BG90" i="6"/>
  <c r="BF90" i="6"/>
  <c r="T90" i="6"/>
  <c r="R90" i="6"/>
  <c r="R89" i="6" s="1"/>
  <c r="P90" i="6"/>
  <c r="P89" i="6" s="1"/>
  <c r="BE90" i="6"/>
  <c r="J60" i="6"/>
  <c r="BI87" i="6"/>
  <c r="BH87" i="6"/>
  <c r="BG87" i="6"/>
  <c r="BF87" i="6"/>
  <c r="T87" i="6"/>
  <c r="R87" i="6"/>
  <c r="P87" i="6"/>
  <c r="J87" i="6"/>
  <c r="BE87" i="6"/>
  <c r="BI86" i="6"/>
  <c r="BH86" i="6"/>
  <c r="BG86" i="6"/>
  <c r="BF86" i="6"/>
  <c r="T86" i="6"/>
  <c r="T85" i="6"/>
  <c r="R86" i="6"/>
  <c r="R85" i="6" s="1"/>
  <c r="R84" i="6" s="1"/>
  <c r="R83" i="6" s="1"/>
  <c r="R82" i="6" s="1"/>
  <c r="P86" i="6"/>
  <c r="P85" i="6" s="1"/>
  <c r="BK85" i="6"/>
  <c r="J85" i="6" s="1"/>
  <c r="J59" i="6" s="1"/>
  <c r="BE86" i="6"/>
  <c r="J78" i="6"/>
  <c r="F78" i="6"/>
  <c r="F76" i="6"/>
  <c r="E74" i="6"/>
  <c r="J51" i="6"/>
  <c r="F51" i="6"/>
  <c r="F49" i="6"/>
  <c r="E47" i="6"/>
  <c r="J18" i="6"/>
  <c r="E18" i="6"/>
  <c r="F79" i="6" s="1"/>
  <c r="J17" i="6"/>
  <c r="J12" i="6"/>
  <c r="J49" i="6" s="1"/>
  <c r="J76" i="6"/>
  <c r="E7" i="6"/>
  <c r="E72" i="6" s="1"/>
  <c r="AY55" i="1"/>
  <c r="AX55" i="1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T93" i="5"/>
  <c r="R94" i="5"/>
  <c r="R93" i="5"/>
  <c r="P94" i="5"/>
  <c r="P93" i="5"/>
  <c r="BK94" i="5"/>
  <c r="BK93" i="5"/>
  <c r="J93" i="5" s="1"/>
  <c r="J60" i="5" s="1"/>
  <c r="J94" i="5"/>
  <c r="BE94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8" i="5"/>
  <c r="BH88" i="5"/>
  <c r="BG88" i="5"/>
  <c r="BF88" i="5"/>
  <c r="T88" i="5"/>
  <c r="R88" i="5"/>
  <c r="P88" i="5"/>
  <c r="BK88" i="5"/>
  <c r="J88" i="5"/>
  <c r="BE88" i="5" s="1"/>
  <c r="BI87" i="5"/>
  <c r="BH87" i="5"/>
  <c r="BG87" i="5"/>
  <c r="BF87" i="5"/>
  <c r="T87" i="5"/>
  <c r="R87" i="5"/>
  <c r="P87" i="5"/>
  <c r="BK87" i="5"/>
  <c r="J87" i="5"/>
  <c r="BE87" i="5" s="1"/>
  <c r="BI86" i="5"/>
  <c r="BH86" i="5"/>
  <c r="BG86" i="5"/>
  <c r="BF86" i="5"/>
  <c r="T86" i="5"/>
  <c r="R86" i="5"/>
  <c r="P86" i="5"/>
  <c r="BK86" i="5"/>
  <c r="J86" i="5"/>
  <c r="BE86" i="5" s="1"/>
  <c r="BI85" i="5"/>
  <c r="BH85" i="5"/>
  <c r="BG85" i="5"/>
  <c r="BF85" i="5"/>
  <c r="T85" i="5"/>
  <c r="R85" i="5"/>
  <c r="P85" i="5"/>
  <c r="BK85" i="5"/>
  <c r="J85" i="5"/>
  <c r="BE85" i="5" s="1"/>
  <c r="BI84" i="5"/>
  <c r="F34" i="5" s="1"/>
  <c r="BD55" i="1" s="1"/>
  <c r="BH84" i="5"/>
  <c r="BG84" i="5"/>
  <c r="F32" i="5"/>
  <c r="BB55" i="1" s="1"/>
  <c r="BF84" i="5"/>
  <c r="T84" i="5"/>
  <c r="T83" i="5"/>
  <c r="T82" i="5" s="1"/>
  <c r="T81" i="5" s="1"/>
  <c r="T80" i="5" s="1"/>
  <c r="R84" i="5"/>
  <c r="P84" i="5"/>
  <c r="P83" i="5"/>
  <c r="P82" i="5" s="1"/>
  <c r="P81" i="5" s="1"/>
  <c r="P80" i="5" s="1"/>
  <c r="AU55" i="1" s="1"/>
  <c r="BK84" i="5"/>
  <c r="BK83" i="5"/>
  <c r="J84" i="5"/>
  <c r="BE84" i="5"/>
  <c r="J76" i="5"/>
  <c r="F76" i="5"/>
  <c r="F74" i="5"/>
  <c r="E72" i="5"/>
  <c r="J51" i="5"/>
  <c r="F51" i="5"/>
  <c r="F49" i="5"/>
  <c r="E47" i="5"/>
  <c r="J18" i="5"/>
  <c r="E18" i="5"/>
  <c r="F77" i="5" s="1"/>
  <c r="F52" i="5"/>
  <c r="J17" i="5"/>
  <c r="J12" i="5"/>
  <c r="J74" i="5" s="1"/>
  <c r="J49" i="5"/>
  <c r="E7" i="5"/>
  <c r="E45" i="5" s="1"/>
  <c r="E70" i="5"/>
  <c r="AY54" i="1"/>
  <c r="AX54" i="1"/>
  <c r="BI180" i="4"/>
  <c r="BH180" i="4"/>
  <c r="BG180" i="4"/>
  <c r="BF180" i="4"/>
  <c r="T180" i="4"/>
  <c r="R180" i="4"/>
  <c r="P180" i="4"/>
  <c r="BE180" i="4"/>
  <c r="BI179" i="4"/>
  <c r="BH179" i="4"/>
  <c r="BG179" i="4"/>
  <c r="BF179" i="4"/>
  <c r="T179" i="4"/>
  <c r="R179" i="4"/>
  <c r="P179" i="4"/>
  <c r="BE179" i="4"/>
  <c r="BI178" i="4"/>
  <c r="BH178" i="4"/>
  <c r="BG178" i="4"/>
  <c r="BF178" i="4"/>
  <c r="T178" i="4"/>
  <c r="T177" i="4" s="1"/>
  <c r="R178" i="4"/>
  <c r="R177" i="4" s="1"/>
  <c r="P178" i="4"/>
  <c r="BK177" i="4"/>
  <c r="J177" i="4" s="1"/>
  <c r="J61" i="4" s="1"/>
  <c r="BE178" i="4"/>
  <c r="BI176" i="4"/>
  <c r="BH176" i="4"/>
  <c r="BG176" i="4"/>
  <c r="BF176" i="4"/>
  <c r="T176" i="4"/>
  <c r="R176" i="4"/>
  <c r="P176" i="4"/>
  <c r="BE176" i="4"/>
  <c r="BI175" i="4"/>
  <c r="BH175" i="4"/>
  <c r="BG175" i="4"/>
  <c r="BF175" i="4"/>
  <c r="T175" i="4"/>
  <c r="R175" i="4"/>
  <c r="P175" i="4"/>
  <c r="BE175" i="4"/>
  <c r="BI174" i="4"/>
  <c r="BH174" i="4"/>
  <c r="BG174" i="4"/>
  <c r="BF174" i="4"/>
  <c r="T174" i="4"/>
  <c r="R174" i="4"/>
  <c r="P174" i="4"/>
  <c r="BE174" i="4"/>
  <c r="BI173" i="4"/>
  <c r="BH173" i="4"/>
  <c r="BG173" i="4"/>
  <c r="BF173" i="4"/>
  <c r="T173" i="4"/>
  <c r="R173" i="4"/>
  <c r="P173" i="4"/>
  <c r="BE173" i="4"/>
  <c r="BI172" i="4"/>
  <c r="BH172" i="4"/>
  <c r="BG172" i="4"/>
  <c r="BF172" i="4"/>
  <c r="T172" i="4"/>
  <c r="R172" i="4"/>
  <c r="P172" i="4"/>
  <c r="BE172" i="4"/>
  <c r="BI171" i="4"/>
  <c r="BH171" i="4"/>
  <c r="BG171" i="4"/>
  <c r="BF171" i="4"/>
  <c r="T171" i="4"/>
  <c r="R171" i="4"/>
  <c r="P171" i="4"/>
  <c r="BE171" i="4"/>
  <c r="BI170" i="4"/>
  <c r="BH170" i="4"/>
  <c r="BG170" i="4"/>
  <c r="BF170" i="4"/>
  <c r="T170" i="4"/>
  <c r="R170" i="4"/>
  <c r="P170" i="4"/>
  <c r="BE170" i="4"/>
  <c r="BI169" i="4"/>
  <c r="BH169" i="4"/>
  <c r="BG169" i="4"/>
  <c r="BF169" i="4"/>
  <c r="T169" i="4"/>
  <c r="R169" i="4"/>
  <c r="P169" i="4"/>
  <c r="BE169" i="4"/>
  <c r="BI168" i="4"/>
  <c r="BH168" i="4"/>
  <c r="BG168" i="4"/>
  <c r="BF168" i="4"/>
  <c r="T168" i="4"/>
  <c r="R168" i="4"/>
  <c r="P168" i="4"/>
  <c r="BE168" i="4"/>
  <c r="BI167" i="4"/>
  <c r="BH167" i="4"/>
  <c r="BG167" i="4"/>
  <c r="BF167" i="4"/>
  <c r="T167" i="4"/>
  <c r="R167" i="4"/>
  <c r="P167" i="4"/>
  <c r="BE167" i="4"/>
  <c r="BI166" i="4"/>
  <c r="BH166" i="4"/>
  <c r="BG166" i="4"/>
  <c r="BF166" i="4"/>
  <c r="T166" i="4"/>
  <c r="R166" i="4"/>
  <c r="P166" i="4"/>
  <c r="BE166" i="4"/>
  <c r="BI165" i="4"/>
  <c r="BH165" i="4"/>
  <c r="BG165" i="4"/>
  <c r="BF165" i="4"/>
  <c r="T165" i="4"/>
  <c r="R165" i="4"/>
  <c r="P165" i="4"/>
  <c r="BE165" i="4"/>
  <c r="BI164" i="4"/>
  <c r="BH164" i="4"/>
  <c r="BG164" i="4"/>
  <c r="BF164" i="4"/>
  <c r="T164" i="4"/>
  <c r="R164" i="4"/>
  <c r="P164" i="4"/>
  <c r="BE164" i="4"/>
  <c r="BI163" i="4"/>
  <c r="BH163" i="4"/>
  <c r="BG163" i="4"/>
  <c r="BF163" i="4"/>
  <c r="T163" i="4"/>
  <c r="R163" i="4"/>
  <c r="P163" i="4"/>
  <c r="BE163" i="4"/>
  <c r="BI162" i="4"/>
  <c r="BH162" i="4"/>
  <c r="BG162" i="4"/>
  <c r="BF162" i="4"/>
  <c r="T162" i="4"/>
  <c r="R162" i="4"/>
  <c r="P162" i="4"/>
  <c r="BE162" i="4"/>
  <c r="BI161" i="4"/>
  <c r="BH161" i="4"/>
  <c r="BG161" i="4"/>
  <c r="BF161" i="4"/>
  <c r="T161" i="4"/>
  <c r="R161" i="4"/>
  <c r="P161" i="4"/>
  <c r="BE161" i="4"/>
  <c r="BI160" i="4"/>
  <c r="BH160" i="4"/>
  <c r="BG160" i="4"/>
  <c r="BF160" i="4"/>
  <c r="T160" i="4"/>
  <c r="R160" i="4"/>
  <c r="P160" i="4"/>
  <c r="BE160" i="4"/>
  <c r="BI159" i="4"/>
  <c r="BH159" i="4"/>
  <c r="BG159" i="4"/>
  <c r="BF159" i="4"/>
  <c r="T159" i="4"/>
  <c r="R159" i="4"/>
  <c r="P159" i="4"/>
  <c r="BE159" i="4"/>
  <c r="BI158" i="4"/>
  <c r="BH158" i="4"/>
  <c r="BG158" i="4"/>
  <c r="BF158" i="4"/>
  <c r="T158" i="4"/>
  <c r="R158" i="4"/>
  <c r="P158" i="4"/>
  <c r="BE158" i="4"/>
  <c r="BI157" i="4"/>
  <c r="BH157" i="4"/>
  <c r="BG157" i="4"/>
  <c r="BF157" i="4"/>
  <c r="T157" i="4"/>
  <c r="R157" i="4"/>
  <c r="P157" i="4"/>
  <c r="BE157" i="4"/>
  <c r="BI156" i="4"/>
  <c r="BH156" i="4"/>
  <c r="BG156" i="4"/>
  <c r="BF156" i="4"/>
  <c r="T156" i="4"/>
  <c r="R156" i="4"/>
  <c r="P156" i="4"/>
  <c r="BE156" i="4"/>
  <c r="BI155" i="4"/>
  <c r="BH155" i="4"/>
  <c r="BG155" i="4"/>
  <c r="BF155" i="4"/>
  <c r="T155" i="4"/>
  <c r="R155" i="4"/>
  <c r="P155" i="4"/>
  <c r="BE155" i="4"/>
  <c r="BI154" i="4"/>
  <c r="BH154" i="4"/>
  <c r="BG154" i="4"/>
  <c r="BF154" i="4"/>
  <c r="T154" i="4"/>
  <c r="R154" i="4"/>
  <c r="P154" i="4"/>
  <c r="BE154" i="4"/>
  <c r="BI153" i="4"/>
  <c r="BH153" i="4"/>
  <c r="BG153" i="4"/>
  <c r="BF153" i="4"/>
  <c r="T153" i="4"/>
  <c r="R153" i="4"/>
  <c r="P153" i="4"/>
  <c r="BE153" i="4"/>
  <c r="BI152" i="4"/>
  <c r="BH152" i="4"/>
  <c r="BG152" i="4"/>
  <c r="BF152" i="4"/>
  <c r="T152" i="4"/>
  <c r="R152" i="4"/>
  <c r="P152" i="4"/>
  <c r="BE152" i="4"/>
  <c r="BI151" i="4"/>
  <c r="BH151" i="4"/>
  <c r="BG151" i="4"/>
  <c r="BF151" i="4"/>
  <c r="T151" i="4"/>
  <c r="R151" i="4"/>
  <c r="P151" i="4"/>
  <c r="BE151" i="4"/>
  <c r="BI150" i="4"/>
  <c r="BH150" i="4"/>
  <c r="BG150" i="4"/>
  <c r="BF150" i="4"/>
  <c r="T150" i="4"/>
  <c r="R150" i="4"/>
  <c r="P150" i="4"/>
  <c r="BE150" i="4"/>
  <c r="BI149" i="4"/>
  <c r="BH149" i="4"/>
  <c r="BG149" i="4"/>
  <c r="BF149" i="4"/>
  <c r="T149" i="4"/>
  <c r="R149" i="4"/>
  <c r="P149" i="4"/>
  <c r="BE149" i="4"/>
  <c r="BI148" i="4"/>
  <c r="BH148" i="4"/>
  <c r="BG148" i="4"/>
  <c r="BF148" i="4"/>
  <c r="T148" i="4"/>
  <c r="R148" i="4"/>
  <c r="P148" i="4"/>
  <c r="BE148" i="4"/>
  <c r="BI147" i="4"/>
  <c r="BH147" i="4"/>
  <c r="BG147" i="4"/>
  <c r="BF147" i="4"/>
  <c r="T147" i="4"/>
  <c r="R147" i="4"/>
  <c r="P147" i="4"/>
  <c r="BE147" i="4"/>
  <c r="BI146" i="4"/>
  <c r="BH146" i="4"/>
  <c r="BG146" i="4"/>
  <c r="BF146" i="4"/>
  <c r="T146" i="4"/>
  <c r="R146" i="4"/>
  <c r="P146" i="4"/>
  <c r="BE146" i="4"/>
  <c r="BI145" i="4"/>
  <c r="BH145" i="4"/>
  <c r="BG145" i="4"/>
  <c r="BF145" i="4"/>
  <c r="T145" i="4"/>
  <c r="R145" i="4"/>
  <c r="P145" i="4"/>
  <c r="BE145" i="4"/>
  <c r="BI144" i="4"/>
  <c r="BH144" i="4"/>
  <c r="BG144" i="4"/>
  <c r="BF144" i="4"/>
  <c r="T144" i="4"/>
  <c r="R144" i="4"/>
  <c r="P144" i="4"/>
  <c r="BE144" i="4"/>
  <c r="BI143" i="4"/>
  <c r="BH143" i="4"/>
  <c r="BG143" i="4"/>
  <c r="BF143" i="4"/>
  <c r="T143" i="4"/>
  <c r="R143" i="4"/>
  <c r="P143" i="4"/>
  <c r="BE143" i="4"/>
  <c r="BI142" i="4"/>
  <c r="BH142" i="4"/>
  <c r="BG142" i="4"/>
  <c r="BF142" i="4"/>
  <c r="T142" i="4"/>
  <c r="R142" i="4"/>
  <c r="P142" i="4"/>
  <c r="BE142" i="4"/>
  <c r="BI141" i="4"/>
  <c r="BH141" i="4"/>
  <c r="BG141" i="4"/>
  <c r="BF141" i="4"/>
  <c r="T141" i="4"/>
  <c r="R141" i="4"/>
  <c r="P141" i="4"/>
  <c r="BE141" i="4"/>
  <c r="BI140" i="4"/>
  <c r="BH140" i="4"/>
  <c r="BG140" i="4"/>
  <c r="BF140" i="4"/>
  <c r="T140" i="4"/>
  <c r="R140" i="4"/>
  <c r="P140" i="4"/>
  <c r="BE140" i="4"/>
  <c r="BI139" i="4"/>
  <c r="BH139" i="4"/>
  <c r="BG139" i="4"/>
  <c r="BF139" i="4"/>
  <c r="T139" i="4"/>
  <c r="R139" i="4"/>
  <c r="P139" i="4"/>
  <c r="BE139" i="4"/>
  <c r="BI138" i="4"/>
  <c r="BH138" i="4"/>
  <c r="BG138" i="4"/>
  <c r="BF138" i="4"/>
  <c r="T138" i="4"/>
  <c r="R138" i="4"/>
  <c r="P138" i="4"/>
  <c r="BE138" i="4"/>
  <c r="BI137" i="4"/>
  <c r="BH137" i="4"/>
  <c r="BG137" i="4"/>
  <c r="BF137" i="4"/>
  <c r="T137" i="4"/>
  <c r="R137" i="4"/>
  <c r="P137" i="4"/>
  <c r="BE137" i="4"/>
  <c r="BI136" i="4"/>
  <c r="BH136" i="4"/>
  <c r="BG136" i="4"/>
  <c r="BF136" i="4"/>
  <c r="T136" i="4"/>
  <c r="R136" i="4"/>
  <c r="R135" i="4" s="1"/>
  <c r="P136" i="4"/>
  <c r="P135" i="4" s="1"/>
  <c r="BK135" i="4"/>
  <c r="J135" i="4" s="1"/>
  <c r="J60" i="4" s="1"/>
  <c r="BE136" i="4"/>
  <c r="BI134" i="4"/>
  <c r="BH134" i="4"/>
  <c r="BG134" i="4"/>
  <c r="BF134" i="4"/>
  <c r="T134" i="4"/>
  <c r="R134" i="4"/>
  <c r="P134" i="4"/>
  <c r="BE134" i="4"/>
  <c r="BI133" i="4"/>
  <c r="BH133" i="4"/>
  <c r="BG133" i="4"/>
  <c r="BF133" i="4"/>
  <c r="T133" i="4"/>
  <c r="R133" i="4"/>
  <c r="P133" i="4"/>
  <c r="BE133" i="4"/>
  <c r="BI132" i="4"/>
  <c r="BH132" i="4"/>
  <c r="BG132" i="4"/>
  <c r="BF132" i="4"/>
  <c r="T132" i="4"/>
  <c r="R132" i="4"/>
  <c r="P132" i="4"/>
  <c r="BE132" i="4"/>
  <c r="BI131" i="4"/>
  <c r="BH131" i="4"/>
  <c r="BG131" i="4"/>
  <c r="BF131" i="4"/>
  <c r="T131" i="4"/>
  <c r="R131" i="4"/>
  <c r="P131" i="4"/>
  <c r="BE131" i="4"/>
  <c r="BI130" i="4"/>
  <c r="BH130" i="4"/>
  <c r="BG130" i="4"/>
  <c r="BF130" i="4"/>
  <c r="T130" i="4"/>
  <c r="R130" i="4"/>
  <c r="P130" i="4"/>
  <c r="BE130" i="4"/>
  <c r="BI129" i="4"/>
  <c r="BH129" i="4"/>
  <c r="BG129" i="4"/>
  <c r="BF129" i="4"/>
  <c r="T129" i="4"/>
  <c r="R129" i="4"/>
  <c r="P129" i="4"/>
  <c r="BE129" i="4"/>
  <c r="BI128" i="4"/>
  <c r="BH128" i="4"/>
  <c r="BG128" i="4"/>
  <c r="BF128" i="4"/>
  <c r="T128" i="4"/>
  <c r="R128" i="4"/>
  <c r="P128" i="4"/>
  <c r="BE128" i="4"/>
  <c r="BI127" i="4"/>
  <c r="BH127" i="4"/>
  <c r="BG127" i="4"/>
  <c r="BF127" i="4"/>
  <c r="T127" i="4"/>
  <c r="R127" i="4"/>
  <c r="P127" i="4"/>
  <c r="BE127" i="4"/>
  <c r="BI126" i="4"/>
  <c r="BH126" i="4"/>
  <c r="BG126" i="4"/>
  <c r="BF126" i="4"/>
  <c r="T126" i="4"/>
  <c r="R126" i="4"/>
  <c r="P126" i="4"/>
  <c r="BE126" i="4"/>
  <c r="BI125" i="4"/>
  <c r="BH125" i="4"/>
  <c r="BG125" i="4"/>
  <c r="BF125" i="4"/>
  <c r="T125" i="4"/>
  <c r="R125" i="4"/>
  <c r="P125" i="4"/>
  <c r="BE125" i="4"/>
  <c r="BI124" i="4"/>
  <c r="BH124" i="4"/>
  <c r="BG124" i="4"/>
  <c r="BF124" i="4"/>
  <c r="T124" i="4"/>
  <c r="R124" i="4"/>
  <c r="P124" i="4"/>
  <c r="BE124" i="4"/>
  <c r="BI123" i="4"/>
  <c r="BH123" i="4"/>
  <c r="BG123" i="4"/>
  <c r="BF123" i="4"/>
  <c r="T123" i="4"/>
  <c r="R123" i="4"/>
  <c r="P123" i="4"/>
  <c r="BE123" i="4"/>
  <c r="BI122" i="4"/>
  <c r="BH122" i="4"/>
  <c r="BG122" i="4"/>
  <c r="BF122" i="4"/>
  <c r="T122" i="4"/>
  <c r="R122" i="4"/>
  <c r="P122" i="4"/>
  <c r="BE122" i="4"/>
  <c r="BI121" i="4"/>
  <c r="BH121" i="4"/>
  <c r="BG121" i="4"/>
  <c r="BF121" i="4"/>
  <c r="T121" i="4"/>
  <c r="R121" i="4"/>
  <c r="P121" i="4"/>
  <c r="BE121" i="4"/>
  <c r="BI120" i="4"/>
  <c r="BH120" i="4"/>
  <c r="BG120" i="4"/>
  <c r="BF120" i="4"/>
  <c r="T120" i="4"/>
  <c r="R120" i="4"/>
  <c r="P120" i="4"/>
  <c r="BE120" i="4"/>
  <c r="BI119" i="4"/>
  <c r="BH119" i="4"/>
  <c r="BG119" i="4"/>
  <c r="BF119" i="4"/>
  <c r="T119" i="4"/>
  <c r="R119" i="4"/>
  <c r="P119" i="4"/>
  <c r="BE119" i="4"/>
  <c r="BI118" i="4"/>
  <c r="BH118" i="4"/>
  <c r="BG118" i="4"/>
  <c r="BF118" i="4"/>
  <c r="T118" i="4"/>
  <c r="R118" i="4"/>
  <c r="P118" i="4"/>
  <c r="BE118" i="4"/>
  <c r="BI117" i="4"/>
  <c r="BH117" i="4"/>
  <c r="BG117" i="4"/>
  <c r="BF117" i="4"/>
  <c r="T117" i="4"/>
  <c r="R117" i="4"/>
  <c r="P117" i="4"/>
  <c r="BE117" i="4"/>
  <c r="BI116" i="4"/>
  <c r="BH116" i="4"/>
  <c r="BG116" i="4"/>
  <c r="BF116" i="4"/>
  <c r="T116" i="4"/>
  <c r="R116" i="4"/>
  <c r="P116" i="4"/>
  <c r="BE116" i="4"/>
  <c r="BI115" i="4"/>
  <c r="BH115" i="4"/>
  <c r="BG115" i="4"/>
  <c r="BF115" i="4"/>
  <c r="T115" i="4"/>
  <c r="R115" i="4"/>
  <c r="P115" i="4"/>
  <c r="BE115" i="4"/>
  <c r="BI114" i="4"/>
  <c r="BH114" i="4"/>
  <c r="BG114" i="4"/>
  <c r="BF114" i="4"/>
  <c r="T114" i="4"/>
  <c r="R114" i="4"/>
  <c r="P114" i="4"/>
  <c r="BE114" i="4"/>
  <c r="BI113" i="4"/>
  <c r="BH113" i="4"/>
  <c r="BG113" i="4"/>
  <c r="BF113" i="4"/>
  <c r="T113" i="4"/>
  <c r="R113" i="4"/>
  <c r="P113" i="4"/>
  <c r="BE113" i="4"/>
  <c r="BI112" i="4"/>
  <c r="BH112" i="4"/>
  <c r="BG112" i="4"/>
  <c r="BF112" i="4"/>
  <c r="T112" i="4"/>
  <c r="R112" i="4"/>
  <c r="P112" i="4"/>
  <c r="BE112" i="4"/>
  <c r="BI111" i="4"/>
  <c r="BH111" i="4"/>
  <c r="BG111" i="4"/>
  <c r="BF111" i="4"/>
  <c r="T111" i="4"/>
  <c r="R111" i="4"/>
  <c r="P111" i="4"/>
  <c r="BE111" i="4"/>
  <c r="BI110" i="4"/>
  <c r="BH110" i="4"/>
  <c r="BG110" i="4"/>
  <c r="BF110" i="4"/>
  <c r="T110" i="4"/>
  <c r="R110" i="4"/>
  <c r="P110" i="4"/>
  <c r="BE110" i="4"/>
  <c r="BI109" i="4"/>
  <c r="BH109" i="4"/>
  <c r="BG109" i="4"/>
  <c r="BF109" i="4"/>
  <c r="T109" i="4"/>
  <c r="R109" i="4"/>
  <c r="P109" i="4"/>
  <c r="BE109" i="4"/>
  <c r="BI108" i="4"/>
  <c r="BH108" i="4"/>
  <c r="BG108" i="4"/>
  <c r="BF108" i="4"/>
  <c r="T108" i="4"/>
  <c r="R108" i="4"/>
  <c r="P108" i="4"/>
  <c r="BE108" i="4"/>
  <c r="BI107" i="4"/>
  <c r="BH107" i="4"/>
  <c r="BG107" i="4"/>
  <c r="BF107" i="4"/>
  <c r="T107" i="4"/>
  <c r="R107" i="4"/>
  <c r="P107" i="4"/>
  <c r="BE107" i="4"/>
  <c r="BI106" i="4"/>
  <c r="BH106" i="4"/>
  <c r="BG106" i="4"/>
  <c r="BF106" i="4"/>
  <c r="T106" i="4"/>
  <c r="R106" i="4"/>
  <c r="P106" i="4"/>
  <c r="BE106" i="4"/>
  <c r="BI105" i="4"/>
  <c r="BH105" i="4"/>
  <c r="BG105" i="4"/>
  <c r="BF105" i="4"/>
  <c r="T105" i="4"/>
  <c r="R105" i="4"/>
  <c r="P105" i="4"/>
  <c r="BE105" i="4"/>
  <c r="BI104" i="4"/>
  <c r="BH104" i="4"/>
  <c r="BG104" i="4"/>
  <c r="BF104" i="4"/>
  <c r="T104" i="4"/>
  <c r="R104" i="4"/>
  <c r="P104" i="4"/>
  <c r="BE104" i="4"/>
  <c r="BI103" i="4"/>
  <c r="BH103" i="4"/>
  <c r="BG103" i="4"/>
  <c r="BF103" i="4"/>
  <c r="T103" i="4"/>
  <c r="R103" i="4"/>
  <c r="P103" i="4"/>
  <c r="BE103" i="4"/>
  <c r="BI102" i="4"/>
  <c r="BH102" i="4"/>
  <c r="BG102" i="4"/>
  <c r="BF102" i="4"/>
  <c r="T102" i="4"/>
  <c r="R102" i="4"/>
  <c r="P102" i="4"/>
  <c r="BE102" i="4"/>
  <c r="BI101" i="4"/>
  <c r="BH101" i="4"/>
  <c r="BG101" i="4"/>
  <c r="BF101" i="4"/>
  <c r="T101" i="4"/>
  <c r="R101" i="4"/>
  <c r="P101" i="4"/>
  <c r="BE101" i="4"/>
  <c r="BI100" i="4"/>
  <c r="BH100" i="4"/>
  <c r="BG100" i="4"/>
  <c r="BF100" i="4"/>
  <c r="T100" i="4"/>
  <c r="R100" i="4"/>
  <c r="R97" i="4" s="1"/>
  <c r="P100" i="4"/>
  <c r="BE100" i="4"/>
  <c r="BI99" i="4"/>
  <c r="BH99" i="4"/>
  <c r="BG99" i="4"/>
  <c r="BF99" i="4"/>
  <c r="T99" i="4"/>
  <c r="R99" i="4"/>
  <c r="P99" i="4"/>
  <c r="BK97" i="4"/>
  <c r="J97" i="4" s="1"/>
  <c r="J59" i="4" s="1"/>
  <c r="BE99" i="4"/>
  <c r="BI98" i="4"/>
  <c r="BH98" i="4"/>
  <c r="BG98" i="4"/>
  <c r="BF98" i="4"/>
  <c r="T98" i="4"/>
  <c r="T97" i="4"/>
  <c r="R98" i="4"/>
  <c r="P98" i="4"/>
  <c r="P97" i="4"/>
  <c r="BE98" i="4"/>
  <c r="BI96" i="4"/>
  <c r="BH96" i="4"/>
  <c r="BG96" i="4"/>
  <c r="BF96" i="4"/>
  <c r="T96" i="4"/>
  <c r="R96" i="4"/>
  <c r="P96" i="4"/>
  <c r="BE96" i="4"/>
  <c r="BI95" i="4"/>
  <c r="BH95" i="4"/>
  <c r="BG95" i="4"/>
  <c r="BF95" i="4"/>
  <c r="T95" i="4"/>
  <c r="R95" i="4"/>
  <c r="P95" i="4"/>
  <c r="BE95" i="4"/>
  <c r="BI94" i="4"/>
  <c r="BH94" i="4"/>
  <c r="BG94" i="4"/>
  <c r="BF94" i="4"/>
  <c r="T94" i="4"/>
  <c r="R94" i="4"/>
  <c r="P94" i="4"/>
  <c r="BE94" i="4"/>
  <c r="BI93" i="4"/>
  <c r="BH93" i="4"/>
  <c r="BG93" i="4"/>
  <c r="BF93" i="4"/>
  <c r="T93" i="4"/>
  <c r="R93" i="4"/>
  <c r="P93" i="4"/>
  <c r="BE93" i="4"/>
  <c r="BI92" i="4"/>
  <c r="BH92" i="4"/>
  <c r="BG92" i="4"/>
  <c r="BF92" i="4"/>
  <c r="T92" i="4"/>
  <c r="R92" i="4"/>
  <c r="P92" i="4"/>
  <c r="BE92" i="4"/>
  <c r="BI91" i="4"/>
  <c r="BH91" i="4"/>
  <c r="BG91" i="4"/>
  <c r="BF91" i="4"/>
  <c r="T91" i="4"/>
  <c r="R91" i="4"/>
  <c r="P91" i="4"/>
  <c r="BE91" i="4"/>
  <c r="BI90" i="4"/>
  <c r="BH90" i="4"/>
  <c r="BG90" i="4"/>
  <c r="BF90" i="4"/>
  <c r="T90" i="4"/>
  <c r="R90" i="4"/>
  <c r="P90" i="4"/>
  <c r="BE90" i="4"/>
  <c r="BI89" i="4"/>
  <c r="BH89" i="4"/>
  <c r="BG89" i="4"/>
  <c r="BF89" i="4"/>
  <c r="T89" i="4"/>
  <c r="R89" i="4"/>
  <c r="P89" i="4"/>
  <c r="BE89" i="4"/>
  <c r="BI88" i="4"/>
  <c r="BH88" i="4"/>
  <c r="BG88" i="4"/>
  <c r="BF88" i="4"/>
  <c r="T88" i="4"/>
  <c r="R88" i="4"/>
  <c r="P88" i="4"/>
  <c r="BE88" i="4"/>
  <c r="BI87" i="4"/>
  <c r="BH87" i="4"/>
  <c r="BG87" i="4"/>
  <c r="BF87" i="4"/>
  <c r="T87" i="4"/>
  <c r="R87" i="4"/>
  <c r="P87" i="4"/>
  <c r="BE87" i="4"/>
  <c r="BI86" i="4"/>
  <c r="BH86" i="4"/>
  <c r="BG86" i="4"/>
  <c r="BF86" i="4"/>
  <c r="T86" i="4"/>
  <c r="R86" i="4"/>
  <c r="P86" i="4"/>
  <c r="BE86" i="4"/>
  <c r="BI85" i="4"/>
  <c r="BH85" i="4"/>
  <c r="BG85" i="4"/>
  <c r="BF85" i="4"/>
  <c r="T85" i="4"/>
  <c r="R85" i="4"/>
  <c r="P85" i="4"/>
  <c r="BE85" i="4"/>
  <c r="BI84" i="4"/>
  <c r="BH84" i="4"/>
  <c r="BG84" i="4"/>
  <c r="BF84" i="4"/>
  <c r="T84" i="4"/>
  <c r="T83" i="4"/>
  <c r="R84" i="4"/>
  <c r="R83" i="4"/>
  <c r="P84" i="4"/>
  <c r="P83" i="4"/>
  <c r="BK83" i="4"/>
  <c r="BE84" i="4"/>
  <c r="J77" i="4"/>
  <c r="F77" i="4"/>
  <c r="F75" i="4"/>
  <c r="E73" i="4"/>
  <c r="J51" i="4"/>
  <c r="F51" i="4"/>
  <c r="F49" i="4"/>
  <c r="E47" i="4"/>
  <c r="J18" i="4"/>
  <c r="E18" i="4"/>
  <c r="F78" i="4" s="1"/>
  <c r="F52" i="4"/>
  <c r="J17" i="4"/>
  <c r="J12" i="4"/>
  <c r="J75" i="4" s="1"/>
  <c r="J49" i="4"/>
  <c r="E7" i="4"/>
  <c r="E45" i="4" s="1"/>
  <c r="E71" i="4"/>
  <c r="AY53" i="1"/>
  <c r="AX53" i="1"/>
  <c r="BI81" i="3"/>
  <c r="F34" i="3" s="1"/>
  <c r="BD53" i="1" s="1"/>
  <c r="BH81" i="3"/>
  <c r="F33" i="3" s="1"/>
  <c r="BC53" i="1" s="1"/>
  <c r="BG81" i="3"/>
  <c r="F32" i="3" s="1"/>
  <c r="BB53" i="1" s="1"/>
  <c r="BF81" i="3"/>
  <c r="F31" i="3" s="1"/>
  <c r="BA53" i="1" s="1"/>
  <c r="J31" i="3"/>
  <c r="AW53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BK80" i="3"/>
  <c r="J80" i="3" s="1"/>
  <c r="J58" i="3" s="1"/>
  <c r="BK79" i="3"/>
  <c r="J79" i="3" s="1"/>
  <c r="J57" i="3" s="1"/>
  <c r="J81" i="3"/>
  <c r="BE81" i="3" s="1"/>
  <c r="J30" i="3" s="1"/>
  <c r="AV53" i="1" s="1"/>
  <c r="AT53" i="1" s="1"/>
  <c r="J74" i="3"/>
  <c r="F74" i="3"/>
  <c r="F72" i="3"/>
  <c r="E70" i="3"/>
  <c r="J51" i="3"/>
  <c r="F51" i="3"/>
  <c r="F49" i="3"/>
  <c r="E47" i="3"/>
  <c r="J18" i="3"/>
  <c r="E18" i="3"/>
  <c r="F52" i="3" s="1"/>
  <c r="F75" i="3"/>
  <c r="J17" i="3"/>
  <c r="J12" i="3"/>
  <c r="J49" i="3" s="1"/>
  <c r="J72" i="3"/>
  <c r="E7" i="3"/>
  <c r="E68" i="3" s="1"/>
  <c r="AY52" i="1"/>
  <c r="AX52" i="1"/>
  <c r="BI282" i="2"/>
  <c r="BH282" i="2"/>
  <c r="BG282" i="2"/>
  <c r="BF282" i="2"/>
  <c r="T282" i="2"/>
  <c r="T281" i="2"/>
  <c r="T280" i="2" s="1"/>
  <c r="R282" i="2"/>
  <c r="R281" i="2" s="1"/>
  <c r="R280" i="2" s="1"/>
  <c r="P282" i="2"/>
  <c r="P281" i="2"/>
  <c r="P280" i="2" s="1"/>
  <c r="BK282" i="2"/>
  <c r="BK281" i="2" s="1"/>
  <c r="J282" i="2"/>
  <c r="BE282" i="2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T278" i="2"/>
  <c r="R278" i="2"/>
  <c r="P278" i="2"/>
  <c r="BK278" i="2"/>
  <c r="J278" i="2"/>
  <c r="BE278" i="2"/>
  <c r="BI277" i="2"/>
  <c r="BH277" i="2"/>
  <c r="BG277" i="2"/>
  <c r="BF277" i="2"/>
  <c r="T277" i="2"/>
  <c r="R277" i="2"/>
  <c r="P277" i="2"/>
  <c r="BK277" i="2"/>
  <c r="J277" i="2"/>
  <c r="BE277" i="2" s="1"/>
  <c r="BI276" i="2"/>
  <c r="BH276" i="2"/>
  <c r="BG276" i="2"/>
  <c r="BF276" i="2"/>
  <c r="T276" i="2"/>
  <c r="T275" i="2"/>
  <c r="R276" i="2"/>
  <c r="R275" i="2"/>
  <c r="P276" i="2"/>
  <c r="P275" i="2"/>
  <c r="BK276" i="2"/>
  <c r="BK275" i="2" s="1"/>
  <c r="J275" i="2" s="1"/>
  <c r="J77" i="2" s="1"/>
  <c r="J276" i="2"/>
  <c r="BE276" i="2" s="1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T273" i="2"/>
  <c r="R273" i="2"/>
  <c r="P273" i="2"/>
  <c r="BK273" i="2"/>
  <c r="J273" i="2"/>
  <c r="BE273" i="2" s="1"/>
  <c r="BI272" i="2"/>
  <c r="BH272" i="2"/>
  <c r="BG272" i="2"/>
  <c r="BF272" i="2"/>
  <c r="T272" i="2"/>
  <c r="R272" i="2"/>
  <c r="P272" i="2"/>
  <c r="BK272" i="2"/>
  <c r="J272" i="2"/>
  <c r="BE272" i="2" s="1"/>
  <c r="BI271" i="2"/>
  <c r="BH271" i="2"/>
  <c r="BG271" i="2"/>
  <c r="BF271" i="2"/>
  <c r="T271" i="2"/>
  <c r="R271" i="2"/>
  <c r="R268" i="2" s="1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T268" i="2"/>
  <c r="R269" i="2"/>
  <c r="P269" i="2"/>
  <c r="P268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T261" i="2"/>
  <c r="R262" i="2"/>
  <c r="R261" i="2"/>
  <c r="P262" i="2"/>
  <c r="P261" i="2"/>
  <c r="BK262" i="2"/>
  <c r="BK261" i="2" s="1"/>
  <c r="J261" i="2" s="1"/>
  <c r="J75" i="2" s="1"/>
  <c r="J262" i="2"/>
  <c r="BE262" i="2" s="1"/>
  <c r="BI260" i="2"/>
  <c r="BH260" i="2"/>
  <c r="BG260" i="2"/>
  <c r="BF260" i="2"/>
  <c r="T260" i="2"/>
  <c r="R260" i="2"/>
  <c r="P260" i="2"/>
  <c r="BK260" i="2"/>
  <c r="J260" i="2"/>
  <c r="BE260" i="2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R254" i="2" s="1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T254" i="2"/>
  <c r="R255" i="2"/>
  <c r="P255" i="2"/>
  <c r="P254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R244" i="2" s="1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T244" i="2"/>
  <c r="R245" i="2"/>
  <c r="P245" i="2"/>
  <c r="P244" i="2"/>
  <c r="BK245" i="2"/>
  <c r="J245" i="2"/>
  <c r="BE245" i="2" s="1"/>
  <c r="BI243" i="2"/>
  <c r="BH243" i="2"/>
  <c r="BG243" i="2"/>
  <c r="BF243" i="2"/>
  <c r="T243" i="2"/>
  <c r="R243" i="2"/>
  <c r="P243" i="2"/>
  <c r="BK243" i="2"/>
  <c r="J243" i="2"/>
  <c r="BE243" i="2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R238" i="2" s="1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T238" i="2"/>
  <c r="R239" i="2"/>
  <c r="P239" i="2"/>
  <c r="P238" i="2"/>
  <c r="BK239" i="2"/>
  <c r="J239" i="2"/>
  <c r="BE239" i="2" s="1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T230" i="2"/>
  <c r="R231" i="2"/>
  <c r="R230" i="2"/>
  <c r="P231" i="2"/>
  <c r="P230" i="2"/>
  <c r="BK231" i="2"/>
  <c r="J231" i="2"/>
  <c r="BE231" i="2" s="1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T220" i="2"/>
  <c r="R221" i="2"/>
  <c r="R220" i="2"/>
  <c r="P221" i="2"/>
  <c r="P220" i="2"/>
  <c r="BK221" i="2"/>
  <c r="J221" i="2"/>
  <c r="BE221" i="2" s="1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T212" i="2"/>
  <c r="R213" i="2"/>
  <c r="R212" i="2"/>
  <c r="P213" i="2"/>
  <c r="P212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T208" i="2"/>
  <c r="T207" i="2" s="1"/>
  <c r="R209" i="2"/>
  <c r="R208" i="2" s="1"/>
  <c r="P209" i="2"/>
  <c r="P208" i="2"/>
  <c r="P207" i="2" s="1"/>
  <c r="BK209" i="2"/>
  <c r="BK208" i="2" s="1"/>
  <c r="J209" i="2"/>
  <c r="BE209" i="2"/>
  <c r="BI206" i="2"/>
  <c r="BH206" i="2"/>
  <c r="BG206" i="2"/>
  <c r="BF206" i="2"/>
  <c r="T206" i="2"/>
  <c r="T205" i="2"/>
  <c r="R206" i="2"/>
  <c r="R205" i="2"/>
  <c r="P206" i="2"/>
  <c r="P205" i="2"/>
  <c r="BK206" i="2"/>
  <c r="BK205" i="2" s="1"/>
  <c r="J205" i="2" s="1"/>
  <c r="J66" i="2" s="1"/>
  <c r="J206" i="2"/>
  <c r="BE206" i="2" s="1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BK197" i="2" s="1"/>
  <c r="J197" i="2" s="1"/>
  <c r="J65" i="2" s="1"/>
  <c r="J199" i="2"/>
  <c r="BE199" i="2"/>
  <c r="BI198" i="2"/>
  <c r="BH198" i="2"/>
  <c r="BG198" i="2"/>
  <c r="BF198" i="2"/>
  <c r="T198" i="2"/>
  <c r="T197" i="2"/>
  <c r="R198" i="2"/>
  <c r="R197" i="2"/>
  <c r="P198" i="2"/>
  <c r="P197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T179" i="2"/>
  <c r="R180" i="2"/>
  <c r="R179" i="2"/>
  <c r="P180" i="2"/>
  <c r="P179" i="2"/>
  <c r="BK180" i="2"/>
  <c r="BK179" i="2" s="1"/>
  <c r="J179" i="2" s="1"/>
  <c r="J64" i="2" s="1"/>
  <c r="J180" i="2"/>
  <c r="BE180" i="2" s="1"/>
  <c r="BI178" i="2"/>
  <c r="BH178" i="2"/>
  <c r="BG178" i="2"/>
  <c r="BF178" i="2"/>
  <c r="T178" i="2"/>
  <c r="T177" i="2"/>
  <c r="R178" i="2"/>
  <c r="R177" i="2"/>
  <c r="P178" i="2"/>
  <c r="P177" i="2"/>
  <c r="BK178" i="2"/>
  <c r="BK177" i="2" s="1"/>
  <c r="J177" i="2" s="1"/>
  <c r="J63" i="2" s="1"/>
  <c r="J178" i="2"/>
  <c r="BE178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T147" i="2"/>
  <c r="R148" i="2"/>
  <c r="R147" i="2"/>
  <c r="P148" i="2"/>
  <c r="P147" i="2"/>
  <c r="BK148" i="2"/>
  <c r="BK147" i="2"/>
  <c r="J147" i="2" s="1"/>
  <c r="J62" i="2" s="1"/>
  <c r="J148" i="2"/>
  <c r="BE148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BK135" i="2" s="1"/>
  <c r="J135" i="2" s="1"/>
  <c r="J61" i="2" s="1"/>
  <c r="J137" i="2"/>
  <c r="BE137" i="2"/>
  <c r="BI136" i="2"/>
  <c r="BH136" i="2"/>
  <c r="BG136" i="2"/>
  <c r="BF136" i="2"/>
  <c r="T136" i="2"/>
  <c r="T135" i="2"/>
  <c r="R136" i="2"/>
  <c r="R135" i="2"/>
  <c r="P136" i="2"/>
  <c r="P135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T125" i="2"/>
  <c r="R126" i="2"/>
  <c r="R125" i="2"/>
  <c r="P126" i="2"/>
  <c r="P125" i="2"/>
  <c r="BK126" i="2"/>
  <c r="BK125" i="2"/>
  <c r="J125" i="2" s="1"/>
  <c r="J60" i="2" s="1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T113" i="2"/>
  <c r="R114" i="2"/>
  <c r="R113" i="2"/>
  <c r="P114" i="2"/>
  <c r="P113" i="2"/>
  <c r="BK114" i="2"/>
  <c r="BK113" i="2"/>
  <c r="J113" i="2" s="1"/>
  <c r="J59" i="2" s="1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T101" i="2"/>
  <c r="T100" i="2" s="1"/>
  <c r="T99" i="2" s="1"/>
  <c r="R102" i="2"/>
  <c r="R101" i="2"/>
  <c r="R100" i="2" s="1"/>
  <c r="P102" i="2"/>
  <c r="P101" i="2"/>
  <c r="P100" i="2" s="1"/>
  <c r="P99" i="2" s="1"/>
  <c r="AU52" i="1" s="1"/>
  <c r="BK102" i="2"/>
  <c r="J102" i="2"/>
  <c r="BE102" i="2" s="1"/>
  <c r="J95" i="2"/>
  <c r="F95" i="2"/>
  <c r="F93" i="2"/>
  <c r="E91" i="2"/>
  <c r="J51" i="2"/>
  <c r="F51" i="2"/>
  <c r="F49" i="2"/>
  <c r="E47" i="2"/>
  <c r="J18" i="2"/>
  <c r="E18" i="2"/>
  <c r="F96" i="2" s="1"/>
  <c r="J17" i="2"/>
  <c r="J12" i="2"/>
  <c r="J93" i="2" s="1"/>
  <c r="E7" i="2"/>
  <c r="E45" i="2" s="1"/>
  <c r="E89" i="2"/>
  <c r="AS51" i="1"/>
  <c r="AT58" i="1"/>
  <c r="L47" i="1"/>
  <c r="AM46" i="1"/>
  <c r="L46" i="1"/>
  <c r="AM44" i="1"/>
  <c r="L44" i="1"/>
  <c r="L42" i="1"/>
  <c r="L41" i="1"/>
  <c r="BK101" i="2" l="1"/>
  <c r="F33" i="2"/>
  <c r="BC52" i="1" s="1"/>
  <c r="BK212" i="2"/>
  <c r="J212" i="2" s="1"/>
  <c r="J69" i="2" s="1"/>
  <c r="BK220" i="2"/>
  <c r="J220" i="2" s="1"/>
  <c r="J70" i="2" s="1"/>
  <c r="BK230" i="2"/>
  <c r="J230" i="2" s="1"/>
  <c r="J71" i="2" s="1"/>
  <c r="BK238" i="2"/>
  <c r="J238" i="2" s="1"/>
  <c r="J72" i="2" s="1"/>
  <c r="BK254" i="2"/>
  <c r="J254" i="2" s="1"/>
  <c r="J74" i="2" s="1"/>
  <c r="J31" i="2"/>
  <c r="AW52" i="1" s="1"/>
  <c r="BK244" i="2"/>
  <c r="J244" i="2" s="1"/>
  <c r="J73" i="2" s="1"/>
  <c r="F34" i="2"/>
  <c r="BD52" i="1" s="1"/>
  <c r="BK268" i="2"/>
  <c r="J268" i="2" s="1"/>
  <c r="J76" i="2" s="1"/>
  <c r="F32" i="2"/>
  <c r="BB52" i="1" s="1"/>
  <c r="F34" i="7"/>
  <c r="BD57" i="1" s="1"/>
  <c r="F31" i="7"/>
  <c r="BA57" i="1" s="1"/>
  <c r="F33" i="7"/>
  <c r="BC57" i="1" s="1"/>
  <c r="F31" i="6"/>
  <c r="BA56" i="1" s="1"/>
  <c r="F32" i="6"/>
  <c r="BB56" i="1" s="1"/>
  <c r="J30" i="6"/>
  <c r="AV56" i="1" s="1"/>
  <c r="F34" i="6"/>
  <c r="BD56" i="1" s="1"/>
  <c r="F33" i="6"/>
  <c r="BC56" i="1" s="1"/>
  <c r="F34" i="4"/>
  <c r="BD54" i="1" s="1"/>
  <c r="F32" i="4"/>
  <c r="BB54" i="1" s="1"/>
  <c r="J31" i="4"/>
  <c r="AW54" i="1" s="1"/>
  <c r="F33" i="4"/>
  <c r="BC54" i="1" s="1"/>
  <c r="BK280" i="2"/>
  <c r="J280" i="2" s="1"/>
  <c r="J78" i="2" s="1"/>
  <c r="J281" i="2"/>
  <c r="J79" i="2" s="1"/>
  <c r="J30" i="4"/>
  <c r="AV54" i="1" s="1"/>
  <c r="AT54" i="1" s="1"/>
  <c r="F30" i="4"/>
  <c r="AZ54" i="1" s="1"/>
  <c r="R82" i="4"/>
  <c r="R81" i="4" s="1"/>
  <c r="R207" i="2"/>
  <c r="BK82" i="4"/>
  <c r="J83" i="4"/>
  <c r="J58" i="4" s="1"/>
  <c r="J30" i="2"/>
  <c r="AV52" i="1" s="1"/>
  <c r="AT52" i="1" s="1"/>
  <c r="F30" i="2"/>
  <c r="AZ52" i="1" s="1"/>
  <c r="R99" i="2"/>
  <c r="BK100" i="2"/>
  <c r="J101" i="2"/>
  <c r="J58" i="2" s="1"/>
  <c r="J208" i="2"/>
  <c r="J68" i="2" s="1"/>
  <c r="BK207" i="2"/>
  <c r="J207" i="2" s="1"/>
  <c r="J67" i="2" s="1"/>
  <c r="J49" i="2"/>
  <c r="J30" i="5"/>
  <c r="AV55" i="1" s="1"/>
  <c r="F30" i="5"/>
  <c r="AZ55" i="1" s="1"/>
  <c r="J83" i="5"/>
  <c r="J59" i="5" s="1"/>
  <c r="BK82" i="5"/>
  <c r="F52" i="2"/>
  <c r="F31" i="2"/>
  <c r="BA52" i="1" s="1"/>
  <c r="F30" i="3"/>
  <c r="AZ53" i="1" s="1"/>
  <c r="F31" i="4"/>
  <c r="BA54" i="1" s="1"/>
  <c r="F33" i="5"/>
  <c r="BC55" i="1" s="1"/>
  <c r="E45" i="3"/>
  <c r="BK78" i="3"/>
  <c r="J78" i="3" s="1"/>
  <c r="R83" i="5"/>
  <c r="R82" i="5" s="1"/>
  <c r="R81" i="5" s="1"/>
  <c r="R80" i="5" s="1"/>
  <c r="F31" i="5"/>
  <c r="BA55" i="1" s="1"/>
  <c r="T135" i="4"/>
  <c r="T82" i="4" s="1"/>
  <c r="T81" i="4" s="1"/>
  <c r="P177" i="4"/>
  <c r="P82" i="4" s="1"/>
  <c r="P81" i="4" s="1"/>
  <c r="AU54" i="1" s="1"/>
  <c r="AU51" i="1" s="1"/>
  <c r="J90" i="8"/>
  <c r="J59" i="8" s="1"/>
  <c r="BK87" i="8"/>
  <c r="F83" i="8"/>
  <c r="F52" i="8"/>
  <c r="J31" i="5"/>
  <c r="AW55" i="1" s="1"/>
  <c r="F52" i="6"/>
  <c r="T99" i="6"/>
  <c r="J30" i="7"/>
  <c r="AV57" i="1" s="1"/>
  <c r="T83" i="7"/>
  <c r="T82" i="7" s="1"/>
  <c r="T81" i="7" s="1"/>
  <c r="T80" i="7" s="1"/>
  <c r="F32" i="7"/>
  <c r="BB57" i="1" s="1"/>
  <c r="BB51" i="1" s="1"/>
  <c r="T94" i="7"/>
  <c r="F30" i="8"/>
  <c r="AZ58" i="1" s="1"/>
  <c r="F31" i="8"/>
  <c r="BA58" i="1" s="1"/>
  <c r="E45" i="6"/>
  <c r="F30" i="6"/>
  <c r="AZ56" i="1" s="1"/>
  <c r="BK84" i="6"/>
  <c r="J31" i="6"/>
  <c r="AW56" i="1" s="1"/>
  <c r="P99" i="6"/>
  <c r="P84" i="6" s="1"/>
  <c r="P83" i="6" s="1"/>
  <c r="P82" i="6" s="1"/>
  <c r="AU56" i="1" s="1"/>
  <c r="P94" i="7"/>
  <c r="P82" i="7" s="1"/>
  <c r="P81" i="7" s="1"/>
  <c r="P80" i="7" s="1"/>
  <c r="AU57" i="1" s="1"/>
  <c r="J80" i="8"/>
  <c r="J49" i="8"/>
  <c r="T89" i="6"/>
  <c r="T84" i="6" s="1"/>
  <c r="T83" i="6" s="1"/>
  <c r="T82" i="6" s="1"/>
  <c r="J74" i="7"/>
  <c r="F30" i="7"/>
  <c r="AZ57" i="1" s="1"/>
  <c r="BK83" i="7"/>
  <c r="J31" i="7"/>
  <c r="AW57" i="1" s="1"/>
  <c r="BD51" i="1" l="1"/>
  <c r="W30" i="1" s="1"/>
  <c r="AT56" i="1"/>
  <c r="BC51" i="1"/>
  <c r="AY51" i="1" s="1"/>
  <c r="W28" i="1"/>
  <c r="AX51" i="1"/>
  <c r="BK86" i="8"/>
  <c r="J86" i="8" s="1"/>
  <c r="J87" i="8"/>
  <c r="J57" i="8" s="1"/>
  <c r="AZ51" i="1"/>
  <c r="BA51" i="1"/>
  <c r="J83" i="7"/>
  <c r="J59" i="7" s="1"/>
  <c r="BK82" i="7"/>
  <c r="J84" i="6"/>
  <c r="J58" i="6" s="1"/>
  <c r="BK83" i="6"/>
  <c r="AT57" i="1"/>
  <c r="AT55" i="1"/>
  <c r="J100" i="2"/>
  <c r="J57" i="2" s="1"/>
  <c r="BK99" i="2"/>
  <c r="J99" i="2" s="1"/>
  <c r="J27" i="3"/>
  <c r="J56" i="3"/>
  <c r="J82" i="5"/>
  <c r="J58" i="5" s="1"/>
  <c r="BK81" i="5"/>
  <c r="J82" i="4"/>
  <c r="J57" i="4" s="1"/>
  <c r="BK81" i="4"/>
  <c r="J81" i="4" s="1"/>
  <c r="W29" i="1" l="1"/>
  <c r="J81" i="5"/>
  <c r="J57" i="5" s="1"/>
  <c r="BK80" i="5"/>
  <c r="J80" i="5" s="1"/>
  <c r="J56" i="2"/>
  <c r="J27" i="2"/>
  <c r="BK82" i="6"/>
  <c r="J82" i="6" s="1"/>
  <c r="J83" i="6"/>
  <c r="J57" i="6" s="1"/>
  <c r="W27" i="1"/>
  <c r="AW51" i="1"/>
  <c r="AK27" i="1" s="1"/>
  <c r="W26" i="1"/>
  <c r="AV51" i="1"/>
  <c r="J56" i="4"/>
  <c r="J27" i="4"/>
  <c r="BK81" i="7"/>
  <c r="J82" i="7"/>
  <c r="J58" i="7" s="1"/>
  <c r="AG53" i="1"/>
  <c r="AN53" i="1" s="1"/>
  <c r="J36" i="3"/>
  <c r="J27" i="8"/>
  <c r="J56" i="8"/>
  <c r="AG54" i="1" l="1"/>
  <c r="AN54" i="1" s="1"/>
  <c r="J36" i="4"/>
  <c r="AG52" i="1"/>
  <c r="J36" i="2"/>
  <c r="AT51" i="1"/>
  <c r="AK26" i="1"/>
  <c r="J27" i="5"/>
  <c r="J56" i="5"/>
  <c r="AG58" i="1"/>
  <c r="AN58" i="1" s="1"/>
  <c r="J36" i="8"/>
  <c r="J81" i="7"/>
  <c r="J57" i="7" s="1"/>
  <c r="BK80" i="7"/>
  <c r="J80" i="7" s="1"/>
  <c r="J56" i="6"/>
  <c r="J27" i="6"/>
  <c r="J56" i="7" l="1"/>
  <c r="J27" i="7"/>
  <c r="AG55" i="1"/>
  <c r="AN55" i="1" s="1"/>
  <c r="J36" i="5"/>
  <c r="AN52" i="1"/>
  <c r="AG56" i="1"/>
  <c r="AN56" i="1" s="1"/>
  <c r="J36" i="6"/>
  <c r="J36" i="7" l="1"/>
  <c r="AG57" i="1"/>
  <c r="AN57" i="1" s="1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<sst xmlns="http://schemas.openxmlformats.org/spreadsheetml/2006/main" count="7004" uniqueCount="1494">
  <si>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</si>
  <si>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</si>
  <si>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</si>
  <si>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</si>
  <si>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</si>
  <si>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</si>
  <si>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</si>
  <si>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{bc6e6655-9010-42bf-9e94-85b95c9f9e22}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</si>
  <si>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</si>
  <si>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</si>
  <si>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</si>
  <si>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</si>
  <si>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</si>
  <si>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</si>
  <si>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</si>
  <si>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</si>
  <si>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</si>
  <si>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ADIP98</t>
  </si>
  <si>
    <t>Stavba:</t>
  </si>
  <si>
    <t>Přístavba výtahu 2.ZŠ Husitská, pavilon U12</t>
  </si>
  <si>
    <t>KSO:</t>
  </si>
  <si>
    <t>CC-CZ:</t>
  </si>
  <si>
    <t>Místo:</t>
  </si>
  <si>
    <t>Nová Paka</t>
  </si>
  <si>
    <t>Datum:</t>
  </si>
  <si>
    <t>31. 1. 2017</t>
  </si>
  <si>
    <t>10</t>
  </si>
  <si>
    <t>100</t>
  </si>
  <si>
    <t>Zadavatel:</t>
  </si>
  <si>
    <t>IČ:</t>
  </si>
  <si>
    <t>ZŠ Nová Paka, Husitská 1695</t>
  </si>
  <si>
    <t>DIČ:</t>
  </si>
  <si>
    <t>Uchazeč:</t>
  </si>
  <si>
    <t xml:space="preserve"> 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</si>
  <si>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</si>
  <si>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</si>
  <si>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</si>
  <si>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</si>
  <si>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</si>
  <si>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</si>
  <si>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</si>
  <si>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</si>
  <si>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</si>
  <si>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</si>
  <si>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</si>
  <si>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</si>
  <si>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</si>
  <si>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</si>
  <si>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</si>
  <si>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</si>
  <si>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</si>
  <si>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</si>
  <si>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</si>
  <si>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</si>
  <si>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</si>
  <si>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</si>
  <si>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</si>
  <si>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</si>
  <si>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</si>
  <si>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</si>
  <si>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</si>
  <si>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</si>
  <si>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</si>
  <si>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</si>
  <si>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</si>
  <si>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</si>
  <si>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</si>
  <si>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</si>
  <si>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</si>
  <si>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</si>
  <si>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</si>
  <si>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</si>
  <si>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</si>
  <si>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</si>
  <si>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</si>
  <si>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</si>
  <si>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</si>
  <si>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Přístavba výtahu</t>
  </si>
  <si>
    <t>STA</t>
  </si>
  <si>
    <t>{f103a893-3960-4727-8173-a599474a1624}</t>
  </si>
  <si>
    <t>2</t>
  </si>
  <si>
    <t>Vegetační úpravy</t>
  </si>
  <si>
    <t>{d2a78d72-e4a4-467e-9d62-14bbb7a1c970}</t>
  </si>
  <si>
    <t>3</t>
  </si>
  <si>
    <t xml:space="preserve">ZTI </t>
  </si>
  <si>
    <t>{29242ea4-d2c4-4c99-920a-28c07517f651}</t>
  </si>
  <si>
    <t>4</t>
  </si>
  <si>
    <t>ÚT</t>
  </si>
  <si>
    <t>{6c250552-7250-4521-b2f1-83a45e091903}</t>
  </si>
  <si>
    <t>5</t>
  </si>
  <si>
    <t>EL silnoproud</t>
  </si>
  <si>
    <t>{5d064186-bb34-47bb-bb22-8f5315657d6f}</t>
  </si>
  <si>
    <t>6</t>
  </si>
  <si>
    <t>EL slaboproud</t>
  </si>
  <si>
    <t>{bdba94d9-26e3-4ba6-935d-2fdb2d9f9067}</t>
  </si>
  <si>
    <t>7</t>
  </si>
  <si>
    <t>Vedlejší náklady</t>
  </si>
  <si>
    <t>{b7abc132-b525-435b-9d79-16c1ee18e57d}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</si>
  <si>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</si>
  <si>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</si>
  <si>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</si>
  <si>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</si>
  <si>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</si>
  <si>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</si>
  <si>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</si>
  <si>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Přístavba výtahu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</si>
  <si>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</si>
  <si>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</si>
  <si>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</si>
  <si>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</si>
  <si>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</si>
  <si>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</si>
  <si>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</si>
  <si>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</si>
  <si>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</si>
  <si>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</si>
  <si>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</si>
  <si>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</si>
  <si>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</si>
  <si>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</si>
  <si>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</si>
  <si>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</si>
  <si>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</si>
  <si>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</si>
  <si>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</si>
  <si>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</si>
  <si>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</si>
  <si>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</si>
  <si>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</si>
  <si>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</si>
  <si>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</si>
  <si>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</si>
  <si>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</si>
  <si>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33-M - Montáže dopr.zaříz.,sklad. zař. a váh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</si>
  <si>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</si>
  <si>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</si>
  <si>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</si>
  <si>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</si>
  <si>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</si>
  <si>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</si>
  <si>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</si>
  <si>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</si>
  <si>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</si>
  <si>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</si>
  <si>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</si>
  <si>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</si>
  <si>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</si>
  <si>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</si>
  <si>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</si>
  <si>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</si>
  <si>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</si>
  <si>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</si>
  <si>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</si>
  <si>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</si>
  <si>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jam zapažených v hornině tř. 3 objemu do 100 m3</t>
  </si>
  <si>
    <t>m3</t>
  </si>
  <si>
    <t>CS ÚRS 2016 02</t>
  </si>
  <si>
    <t>-1645910711</t>
  </si>
  <si>
    <t>131201209</t>
  </si>
  <si>
    <t>Příplatek za lepivost u hloubení jam zapažených v hornině tř. 3</t>
  </si>
  <si>
    <t>-1051263877</t>
  </si>
  <si>
    <t>132201101</t>
  </si>
  <si>
    <t>Hloubení rýh š do 600 mm v hornině tř. 3 objemu do 100 m3</t>
  </si>
  <si>
    <t>1002162261</t>
  </si>
  <si>
    <t>161101101</t>
  </si>
  <si>
    <t>Svislé přemístění výkopku z horniny tř. 1 až 4 hl výkopu do 2,5 m</t>
  </si>
  <si>
    <t>1602657016</t>
  </si>
  <si>
    <t>162301101</t>
  </si>
  <si>
    <t>Vodorovné přemístění do 500 m výkopku/sypaniny z horniny tř. 1 až 4</t>
  </si>
  <si>
    <t>706026146</t>
  </si>
  <si>
    <t>162701105</t>
  </si>
  <si>
    <t>Vodorovné přemístění do 10000 m výkopku/sypaniny z horniny tř. 1 až 4</t>
  </si>
  <si>
    <t>328143009</t>
  </si>
  <si>
    <t>171201201</t>
  </si>
  <si>
    <t>Uložení sypaniny na skládky</t>
  </si>
  <si>
    <t>199244930</t>
  </si>
  <si>
    <t>8</t>
  </si>
  <si>
    <t>171201211</t>
  </si>
  <si>
    <t>Poplatek za uložení odpadu ze sypaniny na skládce (skládkovné)</t>
  </si>
  <si>
    <t>t</t>
  </si>
  <si>
    <t>2070002784</t>
  </si>
  <si>
    <t>9</t>
  </si>
  <si>
    <t>167101101</t>
  </si>
  <si>
    <t>Nakládání výkopku z hornin tř. 1 až 4 do 100 m3</t>
  </si>
  <si>
    <t>-1464357737</t>
  </si>
  <si>
    <t>-467900354</t>
  </si>
  <si>
    <t>11</t>
  </si>
  <si>
    <t>174101101</t>
  </si>
  <si>
    <t>Zásyp jam, šachet rýh nebo kolem objektů sypaninou se zhutněním</t>
  </si>
  <si>
    <t>170736574</t>
  </si>
  <si>
    <t>Zakládání</t>
  </si>
  <si>
    <t>12</t>
  </si>
  <si>
    <t>212752212</t>
  </si>
  <si>
    <t>Trativod z drenážních trubek plastových flexibilních D do 100 mm včetně lože otevřený výkop</t>
  </si>
  <si>
    <t>m</t>
  </si>
  <si>
    <t>-1992420565</t>
  </si>
  <si>
    <t>13</t>
  </si>
  <si>
    <t>271532212</t>
  </si>
  <si>
    <t>Podsyp pod základové konstrukce se zhutněním z hrubého kameniva frakce 16 až 32 mm</t>
  </si>
  <si>
    <t>667454573</t>
  </si>
  <si>
    <t>14</t>
  </si>
  <si>
    <t>274313611</t>
  </si>
  <si>
    <t>Základové pásy z betonu tř. C 16/20</t>
  </si>
  <si>
    <t>841603931</t>
  </si>
  <si>
    <t>275313311</t>
  </si>
  <si>
    <t>Základové patky z betonu tř. C 8/10</t>
  </si>
  <si>
    <t>634421741</t>
  </si>
  <si>
    <t>16</t>
  </si>
  <si>
    <t>275351215</t>
  </si>
  <si>
    <t>Zřízení bednění stěn základových patek</t>
  </si>
  <si>
    <t>m2</t>
  </si>
  <si>
    <t>-558791099</t>
  </si>
  <si>
    <t>17</t>
  </si>
  <si>
    <t>275351216</t>
  </si>
  <si>
    <t>Odstranění bednění stěn základových patek</t>
  </si>
  <si>
    <t>-26276638</t>
  </si>
  <si>
    <t>18</t>
  </si>
  <si>
    <t>279113134</t>
  </si>
  <si>
    <t>Základová zeď tl do 300 mm z tvárnic ztraceného bednění včetně výplně z betonu tř. C 16/20</t>
  </si>
  <si>
    <t>-1409192657</t>
  </si>
  <si>
    <t>19</t>
  </si>
  <si>
    <t>279321346</t>
  </si>
  <si>
    <t>Základová zeď ze ŽB tř. C 20/25 bez výztuže</t>
  </si>
  <si>
    <t>-1012881888</t>
  </si>
  <si>
    <t>20</t>
  </si>
  <si>
    <t>279351105</t>
  </si>
  <si>
    <t>Zřízení bednění základových zdí oboustranné</t>
  </si>
  <si>
    <t>-1368213067</t>
  </si>
  <si>
    <t>279351106</t>
  </si>
  <si>
    <t>Odstranění bednění základových zdí oboustranné</t>
  </si>
  <si>
    <t>-545848058</t>
  </si>
  <si>
    <t>22</t>
  </si>
  <si>
    <t>279361821</t>
  </si>
  <si>
    <t>Výztuž základových zdí nosných betonářskou ocelí 10 505</t>
  </si>
  <si>
    <t>245258816</t>
  </si>
  <si>
    <t>Svislé a kompletní konstrukce</t>
  </si>
  <si>
    <t>23</t>
  </si>
  <si>
    <t>311238116</t>
  </si>
  <si>
    <t>Zdivo nosné vnitřní  tl 300 mm pevnosti P 15 na MVC</t>
  </si>
  <si>
    <t>-1942900572</t>
  </si>
  <si>
    <t>24</t>
  </si>
  <si>
    <t>317121102</t>
  </si>
  <si>
    <t>Montáž prefabrikovaných překladů pro světlost otvoru do 1800 mm</t>
  </si>
  <si>
    <t>kus</t>
  </si>
  <si>
    <t>-890417386</t>
  </si>
  <si>
    <t>25</t>
  </si>
  <si>
    <t>M</t>
  </si>
  <si>
    <t>593211010</t>
  </si>
  <si>
    <t>překlad železobetonový RZP 2/10 149x14x14 cm</t>
  </si>
  <si>
    <t>1352343598</t>
  </si>
  <si>
    <t>26</t>
  </si>
  <si>
    <t>593211020</t>
  </si>
  <si>
    <t>překlad železobetonový RZP 3/10 179x14x14 cm</t>
  </si>
  <si>
    <t>-2144454895</t>
  </si>
  <si>
    <t>27</t>
  </si>
  <si>
    <t>331231118</t>
  </si>
  <si>
    <t>Zdivo pilířů z cihel dl 290 mm pevnosti P 15 na MC 15</t>
  </si>
  <si>
    <t>-1907069406</t>
  </si>
  <si>
    <t>28</t>
  </si>
  <si>
    <t>389361001</t>
  </si>
  <si>
    <t>Doplňující výztuž prefabrikovaných konstrukcí z betonářské oceli</t>
  </si>
  <si>
    <t>-585076555</t>
  </si>
  <si>
    <t>29</t>
  </si>
  <si>
    <t>389381001</t>
  </si>
  <si>
    <t>Dobetonování prefabrikovaných konstrukcí</t>
  </si>
  <si>
    <t>462852615</t>
  </si>
  <si>
    <t>30</t>
  </si>
  <si>
    <t>389941023</t>
  </si>
  <si>
    <t>Montáž kovových doplňkových konstrukcí  do 30 kg pro montáž prefabrikovaných dílců</t>
  </si>
  <si>
    <t>kg</t>
  </si>
  <si>
    <t>-2050101130</t>
  </si>
  <si>
    <t>31</t>
  </si>
  <si>
    <t>553960011</t>
  </si>
  <si>
    <t>Atypická ocelová konstrukce - materiál a zpracování</t>
  </si>
  <si>
    <t>1490770850</t>
  </si>
  <si>
    <t>Vodorovné konstrukce</t>
  </si>
  <si>
    <t>32</t>
  </si>
  <si>
    <t>411321515</t>
  </si>
  <si>
    <t>Stropy deskové ze ŽB tř. C 20/25</t>
  </si>
  <si>
    <t>1799411637</t>
  </si>
  <si>
    <t>33</t>
  </si>
  <si>
    <t>411351101</t>
  </si>
  <si>
    <t>Zřízení bednění stropů deskových</t>
  </si>
  <si>
    <t>1974750516</t>
  </si>
  <si>
    <t>34</t>
  </si>
  <si>
    <t>411351102</t>
  </si>
  <si>
    <t>Odstranění bednění stropů deskových</t>
  </si>
  <si>
    <t>-632980227</t>
  </si>
  <si>
    <t>35</t>
  </si>
  <si>
    <t>411354171</t>
  </si>
  <si>
    <t>Zřízení podpěrné konstrukce stropů v do 4 m pro zatížení do 5 kPa</t>
  </si>
  <si>
    <t>732197332</t>
  </si>
  <si>
    <t>36</t>
  </si>
  <si>
    <t>411354172</t>
  </si>
  <si>
    <t>Odstranění podpěrné konstrukce stropů v do 4 m pro zatížení do 5 kPa</t>
  </si>
  <si>
    <t>441184733</t>
  </si>
  <si>
    <t>37</t>
  </si>
  <si>
    <t>417321414</t>
  </si>
  <si>
    <t>Ztužující pásy a věnce ze ŽB tř. C 20/25</t>
  </si>
  <si>
    <t>-349075340</t>
  </si>
  <si>
    <t>38</t>
  </si>
  <si>
    <t>417351115</t>
  </si>
  <si>
    <t>Zřízení bednění ztužujících věnců</t>
  </si>
  <si>
    <t>-591168627</t>
  </si>
  <si>
    <t>39</t>
  </si>
  <si>
    <t>417351116</t>
  </si>
  <si>
    <t>Odstranění bednění ztužujících věnců</t>
  </si>
  <si>
    <t>-1427070231</t>
  </si>
  <si>
    <t>40</t>
  </si>
  <si>
    <t>417361821</t>
  </si>
  <si>
    <t>Výztuž ztužujících pásů a věnců betonářskou ocelí 10 505</t>
  </si>
  <si>
    <t>-379308856</t>
  </si>
  <si>
    <t>41</t>
  </si>
  <si>
    <t>434121425</t>
  </si>
  <si>
    <t>Osazení ŽB schodišťových stupňů broušených nebo leštěných na desku</t>
  </si>
  <si>
    <t>-434896499</t>
  </si>
  <si>
    <t>42</t>
  </si>
  <si>
    <t>593960011</t>
  </si>
  <si>
    <t>Schodišťový stupeň přímý 1000/350/150 přírodní tryskaný</t>
  </si>
  <si>
    <t>2124120727</t>
  </si>
  <si>
    <t>Úpravy povrchů, podlahy a osazování výplní</t>
  </si>
  <si>
    <t>43</t>
  </si>
  <si>
    <t>612321141</t>
  </si>
  <si>
    <t>Vápenocementová omítka štuková dvouvrstvá vnitřních stěn nanášená ručně</t>
  </si>
  <si>
    <t>-2060178880</t>
  </si>
  <si>
    <t>44</t>
  </si>
  <si>
    <t>612321191</t>
  </si>
  <si>
    <t>Příplatek k vápenocementové omítce vnitřních stěn za každých dalších 5 mm tloušťky ručně</t>
  </si>
  <si>
    <t>2109466346</t>
  </si>
  <si>
    <t>45</t>
  </si>
  <si>
    <t>617321141</t>
  </si>
  <si>
    <t>Vápenocementová omítka štuková dvouvrstvá světlíků nebo výtahových šachet nanášená ručně</t>
  </si>
  <si>
    <t>-1546277319</t>
  </si>
  <si>
    <t>46</t>
  </si>
  <si>
    <t>617321191</t>
  </si>
  <si>
    <t>Příplatek k vápenocementové omítce světlíků nebo šachet za každých dalších 5 mm tloušťky ručně</t>
  </si>
  <si>
    <t>-377392497</t>
  </si>
  <si>
    <t>47</t>
  </si>
  <si>
    <t>622211011</t>
  </si>
  <si>
    <t>Montáž kontaktního zateplení vnějších stěn z polystyrénových desek tl do 80 mm</t>
  </si>
  <si>
    <t>-547851952</t>
  </si>
  <si>
    <t>48</t>
  </si>
  <si>
    <t>283764410</t>
  </si>
  <si>
    <t>deska z extrudovaného polystyrénu  XPS 300 G 60 mm</t>
  </si>
  <si>
    <t>397259342</t>
  </si>
  <si>
    <t>49</t>
  </si>
  <si>
    <t>283759360</t>
  </si>
  <si>
    <t>deska fasádní polystyrénová EPS 70 F 1000 x 500 x 80 mm</t>
  </si>
  <si>
    <t>-1973258010</t>
  </si>
  <si>
    <t>50</t>
  </si>
  <si>
    <t>622212001</t>
  </si>
  <si>
    <t>Montáž kontaktního zateplení vnějšího ostění hl. špalety do 200 mm z polystyrenu tl do 40 mm</t>
  </si>
  <si>
    <t>1013182880</t>
  </si>
  <si>
    <t>51</t>
  </si>
  <si>
    <t>283759320</t>
  </si>
  <si>
    <t>deska fasádní polystyrénová EPS 70 F 1000 x 500 x 40 mm</t>
  </si>
  <si>
    <t>-668186828</t>
  </si>
  <si>
    <t>52</t>
  </si>
  <si>
    <t>622251021</t>
  </si>
  <si>
    <t>Příplatek k cenám kontaktního zateplení vnějších stěn za upevnění izolace tl do 80 mm přes 22,5m</t>
  </si>
  <si>
    <t>129797021</t>
  </si>
  <si>
    <t>53</t>
  </si>
  <si>
    <t>622252001</t>
  </si>
  <si>
    <t>Montáž zakládacích soklových lišt kontaktního zateplení</t>
  </si>
  <si>
    <t>1621117829</t>
  </si>
  <si>
    <t>54</t>
  </si>
  <si>
    <t>590514120</t>
  </si>
  <si>
    <t>lišta zakládací LO 83 mm tl 1,0 mm</t>
  </si>
  <si>
    <t>335752244</t>
  </si>
  <si>
    <t>55</t>
  </si>
  <si>
    <t>622252002</t>
  </si>
  <si>
    <t>Montáž ostatních lišt kontaktního zateplení</t>
  </si>
  <si>
    <t>1480435803</t>
  </si>
  <si>
    <t>56</t>
  </si>
  <si>
    <t>590514800</t>
  </si>
  <si>
    <t>lišta rohová Al 10/10 cm s tkaninou bal. 2,5 m</t>
  </si>
  <si>
    <t>357934077</t>
  </si>
  <si>
    <t>57</t>
  </si>
  <si>
    <t>590514760</t>
  </si>
  <si>
    <t>profil okenní začišťovací s tkaninou -Thermospoj 9 mm/2,4 m</t>
  </si>
  <si>
    <t>-1398332579</t>
  </si>
  <si>
    <t>58</t>
  </si>
  <si>
    <t>590515120</t>
  </si>
  <si>
    <t>profil parapetní - Thermospoj LPE plast 2 m</t>
  </si>
  <si>
    <t>1235007848</t>
  </si>
  <si>
    <t>59</t>
  </si>
  <si>
    <t>590515020</t>
  </si>
  <si>
    <t>profil dilatační rohový , dl. 2,5 m</t>
  </si>
  <si>
    <t>138874363</t>
  </si>
  <si>
    <t>60</t>
  </si>
  <si>
    <t>622321141</t>
  </si>
  <si>
    <t>Vápenocementová omítka štuková dvouvrstvá vnějších stěn nanášená ručně</t>
  </si>
  <si>
    <t>1072725442</t>
  </si>
  <si>
    <t>61</t>
  </si>
  <si>
    <t>622321191</t>
  </si>
  <si>
    <t>Příplatek k vápenocementové omítce vnějších stěn za každých dalších 5 mm tloušťky ručně</t>
  </si>
  <si>
    <t>1883783113</t>
  </si>
  <si>
    <t>62</t>
  </si>
  <si>
    <t>622511111</t>
  </si>
  <si>
    <t>Tenkovrstvá akrylátová mozaiková střednězrnná omítka včetně penetrace vnějších stěn</t>
  </si>
  <si>
    <t>1937666801</t>
  </si>
  <si>
    <t>63</t>
  </si>
  <si>
    <t>622531011</t>
  </si>
  <si>
    <t>Tenkovrstvá silikonová zrnitá omítka tl. 1,5 mm včetně penetrace vnějších stěn</t>
  </si>
  <si>
    <t>25734696</t>
  </si>
  <si>
    <t>64</t>
  </si>
  <si>
    <t>631311124</t>
  </si>
  <si>
    <t>Mazanina tl do 120 mm z betonu prostého bez zvýšených nároků na prostředí tř. C 16/20</t>
  </si>
  <si>
    <t>958263573</t>
  </si>
  <si>
    <t>65</t>
  </si>
  <si>
    <t>631311131</t>
  </si>
  <si>
    <t>Doplnění dosavadních mazanin betonem prostým plochy do 1 m2 tloušťky přes 80 mm</t>
  </si>
  <si>
    <t>1518555038</t>
  </si>
  <si>
    <t>66</t>
  </si>
  <si>
    <t>631311134</t>
  </si>
  <si>
    <t>Mazanina tl do 240 mm z betonu prostého bez zvýšených nároků na prostředí tř. C 16/20</t>
  </si>
  <si>
    <t>-452577583</t>
  </si>
  <si>
    <t>67</t>
  </si>
  <si>
    <t>631319013</t>
  </si>
  <si>
    <t>Příplatek k mazanině tl do 240 mm za přehlazení povrchu</t>
  </si>
  <si>
    <t>-1999486322</t>
  </si>
  <si>
    <t>68</t>
  </si>
  <si>
    <t>631362021</t>
  </si>
  <si>
    <t>Výztuž mazanin svařovanými sítěmi Kari</t>
  </si>
  <si>
    <t>-1956701807</t>
  </si>
  <si>
    <t>69</t>
  </si>
  <si>
    <t>632450131</t>
  </si>
  <si>
    <t>Vyrovnávací cementový potěr tl do 20 mm ze suchých směsí provedený v ploše</t>
  </si>
  <si>
    <t>-1447310941</t>
  </si>
  <si>
    <t>70</t>
  </si>
  <si>
    <t>642944121</t>
  </si>
  <si>
    <t>Osazování ocelových zárubní dodatečné pl do 2,5 m2</t>
  </si>
  <si>
    <t>-405615944</t>
  </si>
  <si>
    <t>71</t>
  </si>
  <si>
    <t>553311170</t>
  </si>
  <si>
    <t>zárubeň ocelová pro běžné zdění H 110 800 L/P</t>
  </si>
  <si>
    <t>1267463038</t>
  </si>
  <si>
    <t>Trubní vedení</t>
  </si>
  <si>
    <t>72</t>
  </si>
  <si>
    <t>894811135</t>
  </si>
  <si>
    <t>Revizní šachta z PVC systém RV typ přímý, DN 400/160 tlak 12,5 t hl od 1860 do 2230 mm</t>
  </si>
  <si>
    <t>181992113</t>
  </si>
  <si>
    <t>Ostatní konstrukce a práce, bourání</t>
  </si>
  <si>
    <t>73</t>
  </si>
  <si>
    <t>941111132</t>
  </si>
  <si>
    <t>Montáž lešení řadového trubkového lehkého s podlahami zatížení do 200 kg/m2 š do 1,5 m v do 25 m</t>
  </si>
  <si>
    <t>1689419186</t>
  </si>
  <si>
    <t>74</t>
  </si>
  <si>
    <t>941111232</t>
  </si>
  <si>
    <t>Příplatek k lešení řadovému trubkovému lehkému s podlahami š 1,5 m v 25 m za první a ZKD den použití</t>
  </si>
  <si>
    <t>-2046803889</t>
  </si>
  <si>
    <t>75</t>
  </si>
  <si>
    <t>941111832</t>
  </si>
  <si>
    <t>Demontáž lešení řadového trubkového lehkého s podlahami zatížení do 200 kg/m2 š do 1,5 m v do 25 m</t>
  </si>
  <si>
    <t>14373202</t>
  </si>
  <si>
    <t>76</t>
  </si>
  <si>
    <t>949111132</t>
  </si>
  <si>
    <t>Montáž lešení lehkého kozového trubkového ve světlíku nebo šachtě v do 3,5 m</t>
  </si>
  <si>
    <t>sada</t>
  </si>
  <si>
    <t>218164413</t>
  </si>
  <si>
    <t>77</t>
  </si>
  <si>
    <t>949111232</t>
  </si>
  <si>
    <t>Příplatek k lešení lehkému kozovému trubkovému ve světlíku v do 3,5 m za první a ZKD den použití</t>
  </si>
  <si>
    <t>1449605457</t>
  </si>
  <si>
    <t>78</t>
  </si>
  <si>
    <t>949111832</t>
  </si>
  <si>
    <t>Demontáž lešení lehkého kozového trubkového ve světlíku nebo šachtě v do 3,5 m</t>
  </si>
  <si>
    <t>1738887136</t>
  </si>
  <si>
    <t>79</t>
  </si>
  <si>
    <t>952901111</t>
  </si>
  <si>
    <t>Vyčištění budov bytové a občanské výstavby při výšce podlaží do 4 m</t>
  </si>
  <si>
    <t>2140823696</t>
  </si>
  <si>
    <t>80</t>
  </si>
  <si>
    <t>953312115</t>
  </si>
  <si>
    <t>Vložky do svislých dilatačních spár z fasádních polystyrénových desek tl 50 mm</t>
  </si>
  <si>
    <t>-800560580</t>
  </si>
  <si>
    <t>81</t>
  </si>
  <si>
    <t>962031132</t>
  </si>
  <si>
    <t>Bourání příček z cihel pálených na MVC tl do 100 mm</t>
  </si>
  <si>
    <t>-2050602766</t>
  </si>
  <si>
    <t>82</t>
  </si>
  <si>
    <t>965043321</t>
  </si>
  <si>
    <t>Bourání podkladů pod dlažby betonových s potěrem nebo teracem tl do 100 mm pl do 1 m2</t>
  </si>
  <si>
    <t>-1817102142</t>
  </si>
  <si>
    <t>83</t>
  </si>
  <si>
    <t>965081223</t>
  </si>
  <si>
    <t>Bourání podlah z dlaždic keramických nebo xylolitových tl přes 10 mm plochy přes 1 m2</t>
  </si>
  <si>
    <t>33118403</t>
  </si>
  <si>
    <t>84</t>
  </si>
  <si>
    <t>968072455</t>
  </si>
  <si>
    <t>Vybourání kovových dveřních zárubní pl do 2 m2</t>
  </si>
  <si>
    <t>-1102354459</t>
  </si>
  <si>
    <t>85</t>
  </si>
  <si>
    <t>971042551</t>
  </si>
  <si>
    <t>Vybourání otvorů v betonových příčkách a zdech pl do 1 m2</t>
  </si>
  <si>
    <t>-1253906318</t>
  </si>
  <si>
    <t>86</t>
  </si>
  <si>
    <t>972055231</t>
  </si>
  <si>
    <t>Vybourání otvorů ve stropech z ŽB prefabrikátů pl do 0,09 m2 tl do 120 mm</t>
  </si>
  <si>
    <t>1736489224</t>
  </si>
  <si>
    <t>87</t>
  </si>
  <si>
    <t>975043121</t>
  </si>
  <si>
    <t>Jednořadové podchycení stropů pro osazení nosníků v do 3,5 m pro zatížení do 1000 kg/m</t>
  </si>
  <si>
    <t>462847848</t>
  </si>
  <si>
    <t>88</t>
  </si>
  <si>
    <t>978059541</t>
  </si>
  <si>
    <t>Odsekání a odebrání obkladů stěn z vnitřních obkládaček plochy přes 1 m2</t>
  </si>
  <si>
    <t>2075457228</t>
  </si>
  <si>
    <t>89</t>
  </si>
  <si>
    <t>985311118</t>
  </si>
  <si>
    <t>Reprofilace stěn cementovými sanačními maltami tl 80 mm</t>
  </si>
  <si>
    <t>1947488711</t>
  </si>
  <si>
    <t>997</t>
  </si>
  <si>
    <t>Přesun sutě</t>
  </si>
  <si>
    <t>90</t>
  </si>
  <si>
    <t>997013155</t>
  </si>
  <si>
    <t>Vnitrostaveništní doprava suti a vybouraných hmot pro budovy v do 18 m s omezením mechanizace</t>
  </si>
  <si>
    <t>411106587</t>
  </si>
  <si>
    <t>91</t>
  </si>
  <si>
    <t>997013501</t>
  </si>
  <si>
    <t>Odvoz suti a vybouraných hmot na skládku nebo meziskládku do 1 km se složením</t>
  </si>
  <si>
    <t>948431557</t>
  </si>
  <si>
    <t>92</t>
  </si>
  <si>
    <t>997013509</t>
  </si>
  <si>
    <t>Příplatek k odvozu suti a vybouraných hmot na skládku ZKD 1 km přes 1 km</t>
  </si>
  <si>
    <t>1512496481</t>
  </si>
  <si>
    <t>VV</t>
  </si>
  <si>
    <t>8,828*9 'Přepočtené koeficientem množství</t>
  </si>
  <si>
    <t>93</t>
  </si>
  <si>
    <t>997013801</t>
  </si>
  <si>
    <t>Poplatek za uložení stavebního betonového odpadu na skládce (skládkovné)</t>
  </si>
  <si>
    <t>1327628765</t>
  </si>
  <si>
    <t>94</t>
  </si>
  <si>
    <t>997013805</t>
  </si>
  <si>
    <t>Poplatek za uložení stavebního odpadu z kovu na skládce (skládkovné)</t>
  </si>
  <si>
    <t>-37921693</t>
  </si>
  <si>
    <t>95</t>
  </si>
  <si>
    <t>997013821</t>
  </si>
  <si>
    <t>Poplatek za uložení stavebního odpadu s azbestem na skládce (skládkovné)</t>
  </si>
  <si>
    <t>971769207</t>
  </si>
  <si>
    <t>998</t>
  </si>
  <si>
    <t>Přesun hmot</t>
  </si>
  <si>
    <t>96</t>
  </si>
  <si>
    <t>998017003</t>
  </si>
  <si>
    <t>Přesun hmot s omezením mechanizace pro budovy v do 24 m</t>
  </si>
  <si>
    <t>-601107478</t>
  </si>
  <si>
    <t>PSV</t>
  </si>
  <si>
    <t>Práce a dodávky PSV</t>
  </si>
  <si>
    <t>711</t>
  </si>
  <si>
    <t>Izolace proti vodě, vlhkosti a plynům</t>
  </si>
  <si>
    <t>97</t>
  </si>
  <si>
    <t>711193121</t>
  </si>
  <si>
    <t xml:space="preserve">Izolace proti zemní vlhkosti na vodorovné ploše těsnicí kaší </t>
  </si>
  <si>
    <t>955286672</t>
  </si>
  <si>
    <t>98</t>
  </si>
  <si>
    <t>711193131</t>
  </si>
  <si>
    <t xml:space="preserve">Izolace proti zemní vlhkosti na svislé ploše těsnicí kaší </t>
  </si>
  <si>
    <t>-1131915930</t>
  </si>
  <si>
    <t>99</t>
  </si>
  <si>
    <t>998711103</t>
  </si>
  <si>
    <t>Přesun hmot tonážní pro izolace proti vodě, vlhkosti a plynům v objektech výšky do 60 m</t>
  </si>
  <si>
    <t>-416770049</t>
  </si>
  <si>
    <t>713</t>
  </si>
  <si>
    <t>Izolace tepelné</t>
  </si>
  <si>
    <t>713111111</t>
  </si>
  <si>
    <t>Montáž izolace tepelné vrchem stropů volně kladenými rohožemi, pásy, dílci, deskami</t>
  </si>
  <si>
    <t>1920583187</t>
  </si>
  <si>
    <t>101</t>
  </si>
  <si>
    <t>631480100</t>
  </si>
  <si>
    <t>deska minerální střešní izolační  600x1200 mm tl. 180 mm</t>
  </si>
  <si>
    <t>-192235999</t>
  </si>
  <si>
    <t>102</t>
  </si>
  <si>
    <t>713121111</t>
  </si>
  <si>
    <t>Montáž izolace tepelné podlah volně kladenými rohožemi, pásy, dílci, deskami 1 vrstva</t>
  </si>
  <si>
    <t>-1200670097</t>
  </si>
  <si>
    <t>103</t>
  </si>
  <si>
    <t>631526980</t>
  </si>
  <si>
    <t>deska minerální izolační tuhá  T-P tl.40 mm</t>
  </si>
  <si>
    <t>2031569930</t>
  </si>
  <si>
    <t>104</t>
  </si>
  <si>
    <t>713131141</t>
  </si>
  <si>
    <t>Montáž izolace tepelné stěn a základů lepením celoplošně rohoží, pásů, dílců, desek</t>
  </si>
  <si>
    <t>-542507295</t>
  </si>
  <si>
    <t>105</t>
  </si>
  <si>
    <t>631515270</t>
  </si>
  <si>
    <t>deska minerální izolační  TF PROFI tl. 100 mm</t>
  </si>
  <si>
    <t>-911686834</t>
  </si>
  <si>
    <t>106</t>
  </si>
  <si>
    <t>998713103</t>
  </si>
  <si>
    <t>Přesun hmot tonážní pro izolace tepelné v objektech v do 24 m</t>
  </si>
  <si>
    <t>438770616</t>
  </si>
  <si>
    <t>762</t>
  </si>
  <si>
    <t>Konstrukce tesařské</t>
  </si>
  <si>
    <t>107</t>
  </si>
  <si>
    <t>762083122</t>
  </si>
  <si>
    <t>Impregnace řeziva proti dřevokaznému hmyzu, houbám a plísním máčením třída ohrožení 3 a 4</t>
  </si>
  <si>
    <t>683683536</t>
  </si>
  <si>
    <t>108</t>
  </si>
  <si>
    <t>762085103</t>
  </si>
  <si>
    <t>Montáž kotevních želez, příložek, patek nebo táhel</t>
  </si>
  <si>
    <t>-404153011</t>
  </si>
  <si>
    <t>109</t>
  </si>
  <si>
    <t>553960001</t>
  </si>
  <si>
    <t>Kotevní železa</t>
  </si>
  <si>
    <t>-1352423894</t>
  </si>
  <si>
    <t>110</t>
  </si>
  <si>
    <t>762332131</t>
  </si>
  <si>
    <t>Montáž vázaných kcí krovů pravidelných z hraněného řeziva průřezové plochy do 120 cm2</t>
  </si>
  <si>
    <t>1059034494</t>
  </si>
  <si>
    <t>111</t>
  </si>
  <si>
    <t>762341210</t>
  </si>
  <si>
    <t>Montáž bednění střech rovných a šikmých sklonu do 60° z hrubých prken na sraz</t>
  </si>
  <si>
    <t>1225970743</t>
  </si>
  <si>
    <t>112</t>
  </si>
  <si>
    <t>762395000</t>
  </si>
  <si>
    <t>Spojovací prostředky pro montáž krovu, bednění, laťování, světlíky, klíny</t>
  </si>
  <si>
    <t>951934264</t>
  </si>
  <si>
    <t>113</t>
  </si>
  <si>
    <t>605121210</t>
  </si>
  <si>
    <t>řezivo jehličnaté hranol jakost I-II délka 4 - 5 m</t>
  </si>
  <si>
    <t>-1669161902</t>
  </si>
  <si>
    <t>114</t>
  </si>
  <si>
    <t>605111180</t>
  </si>
  <si>
    <t>řezivo jehličnaté SM/BO 4 m tl. 24 mm, šířka 80, 100 (šířkově tříděná) jakost II-III</t>
  </si>
  <si>
    <t>1584687226</t>
  </si>
  <si>
    <t>115</t>
  </si>
  <si>
    <t>998762103</t>
  </si>
  <si>
    <t>Přesun hmot tonážní pro kce tesařské v objektech v do 24 m</t>
  </si>
  <si>
    <t>1424690813</t>
  </si>
  <si>
    <t>763</t>
  </si>
  <si>
    <t>Konstrukce suché výstavby</t>
  </si>
  <si>
    <t>116</t>
  </si>
  <si>
    <t>763111335</t>
  </si>
  <si>
    <t>SDK příčka tl 125 mm profil CW+UW 75 desky 1xH2 12,5 bez TI EI 15 Rw 41 DB</t>
  </si>
  <si>
    <t>-121045363</t>
  </si>
  <si>
    <t>117</t>
  </si>
  <si>
    <t>763111717</t>
  </si>
  <si>
    <t>SDK příčka základní penetrační nátěr</t>
  </si>
  <si>
    <t>1649498781</t>
  </si>
  <si>
    <t>118</t>
  </si>
  <si>
    <t>763121429</t>
  </si>
  <si>
    <t>SDK stěna předsazená tl 112,5 mm profil CW+UW 100 deska 1xH2 12,5 bez TI EI 15</t>
  </si>
  <si>
    <t>-898103281</t>
  </si>
  <si>
    <t>119</t>
  </si>
  <si>
    <t>763121714</t>
  </si>
  <si>
    <t>SDK stěna předsazená základní penetrační nátěr</t>
  </si>
  <si>
    <t>-2131967447</t>
  </si>
  <si>
    <t>120</t>
  </si>
  <si>
    <t>763181311</t>
  </si>
  <si>
    <t>Montáž jednokřídlové kovové zárubně v do 2,75 m SDK příčka</t>
  </si>
  <si>
    <t>1299446647</t>
  </si>
  <si>
    <t>121</t>
  </si>
  <si>
    <t>553315310</t>
  </si>
  <si>
    <t>zárubeň ocelová pro sádrokarton S 125 700 L/P</t>
  </si>
  <si>
    <t>87232259</t>
  </si>
  <si>
    <t>122</t>
  </si>
  <si>
    <t>998763303</t>
  </si>
  <si>
    <t>Přesun hmot tonážní pro sádrokartonové konstrukce v objektech v do 24 m</t>
  </si>
  <si>
    <t>-903262927</t>
  </si>
  <si>
    <t>764</t>
  </si>
  <si>
    <t>Konstrukce klempířské</t>
  </si>
  <si>
    <t>123</t>
  </si>
  <si>
    <t>764111641</t>
  </si>
  <si>
    <t>Krytina střechy rovné drážkováním ze svitků z Pz plechu s povrchovou úpravou rš 670 mm sklonu do 30°</t>
  </si>
  <si>
    <t>-677046206</t>
  </si>
  <si>
    <t>124</t>
  </si>
  <si>
    <t>764212633</t>
  </si>
  <si>
    <t>Oplechování štítu závětrnou lištou z Pz s povrchovou úpravou rš 250 mm</t>
  </si>
  <si>
    <t>285690128</t>
  </si>
  <si>
    <t>125</t>
  </si>
  <si>
    <t>764212663</t>
  </si>
  <si>
    <t>Oplechování rovné okapové hrany z Pz s povrchovou úpravou rš 250 mm</t>
  </si>
  <si>
    <t>1586444404</t>
  </si>
  <si>
    <t>126</t>
  </si>
  <si>
    <t>764216642</t>
  </si>
  <si>
    <t>Oplechování rovných parapetů celoplošně lepené z Pz s povrchovou úpravou rš 200 mm</t>
  </si>
  <si>
    <t>-1462040689</t>
  </si>
  <si>
    <t>127</t>
  </si>
  <si>
    <t>998764103</t>
  </si>
  <si>
    <t>Přesun hmot tonážní pro konstrukce klempířské v objektech v do 24 m</t>
  </si>
  <si>
    <t>-33815937</t>
  </si>
  <si>
    <t>766</t>
  </si>
  <si>
    <t>Konstrukce truhlářské</t>
  </si>
  <si>
    <t>128</t>
  </si>
  <si>
    <t>766622133</t>
  </si>
  <si>
    <t>Montáž plastových oken plochy přes 1 m2 otevíravých výšky přes 2,5 m s rámem do zdiva</t>
  </si>
  <si>
    <t>-1469804650</t>
  </si>
  <si>
    <t>129</t>
  </si>
  <si>
    <t>611960001</t>
  </si>
  <si>
    <t>Plastová okna a balkonové dveře</t>
  </si>
  <si>
    <t>1161461635</t>
  </si>
  <si>
    <t>130</t>
  </si>
  <si>
    <t>766629215</t>
  </si>
  <si>
    <t>Příplatek k montáži oken rovné ostění připojovací spára do 45 mm</t>
  </si>
  <si>
    <t>1175432204</t>
  </si>
  <si>
    <t>131</t>
  </si>
  <si>
    <t>766660001</t>
  </si>
  <si>
    <t>Montáž dveřních křídel otvíravých 1křídlových š do 0,8 m do ocelové zárubně</t>
  </si>
  <si>
    <t>-1994781285</t>
  </si>
  <si>
    <t>132</t>
  </si>
  <si>
    <t>611627010</t>
  </si>
  <si>
    <t>dveře vnitřní hladké folie bílá plné 1křídlové 70x197 cm</t>
  </si>
  <si>
    <t>-95384802</t>
  </si>
  <si>
    <t>133</t>
  </si>
  <si>
    <t>611627020</t>
  </si>
  <si>
    <t>dveře vnitřní hladké folie bílá plné 1křídlové 80x197 cm</t>
  </si>
  <si>
    <t>1187524075</t>
  </si>
  <si>
    <t>134</t>
  </si>
  <si>
    <t>766660722</t>
  </si>
  <si>
    <t>Montáž dveřního kování - zámku</t>
  </si>
  <si>
    <t>-1423866522</t>
  </si>
  <si>
    <t>135</t>
  </si>
  <si>
    <t>549960003</t>
  </si>
  <si>
    <t>Dveřní kování</t>
  </si>
  <si>
    <t>1607385609</t>
  </si>
  <si>
    <t>136</t>
  </si>
  <si>
    <t>998766103</t>
  </si>
  <si>
    <t>Přesun hmot tonážní pro konstrukce truhlářské v objektech v do 24 m</t>
  </si>
  <si>
    <t>1272887359</t>
  </si>
  <si>
    <t>767</t>
  </si>
  <si>
    <t>Konstrukce zámečnické</t>
  </si>
  <si>
    <t>137</t>
  </si>
  <si>
    <t>767220110</t>
  </si>
  <si>
    <t>Montáž zábradlí schodišťového hmotnosti do 15 kg z trubek do zdi</t>
  </si>
  <si>
    <t>291521286</t>
  </si>
  <si>
    <t>138</t>
  </si>
  <si>
    <t>553960009</t>
  </si>
  <si>
    <t>Ocelové zábradlí žárově zinkované</t>
  </si>
  <si>
    <t>571445084</t>
  </si>
  <si>
    <t>139</t>
  </si>
  <si>
    <t>767640112</t>
  </si>
  <si>
    <t>Montáž dveří ocelových vchodových jednokřídlových s nadsvětlíkem</t>
  </si>
  <si>
    <t>-699811084</t>
  </si>
  <si>
    <t>140</t>
  </si>
  <si>
    <t>553412461</t>
  </si>
  <si>
    <t xml:space="preserve">dveře hliníkové vchodové jednokřídlové </t>
  </si>
  <si>
    <t>1720122197</t>
  </si>
  <si>
    <t>141</t>
  </si>
  <si>
    <t>767712812</t>
  </si>
  <si>
    <t>Demontáž výkladců zapuštěných svařovaných</t>
  </si>
  <si>
    <t>1570313465</t>
  </si>
  <si>
    <t>142</t>
  </si>
  <si>
    <t>998767103</t>
  </si>
  <si>
    <t>Přesun hmot tonážní pro zámečnické konstrukce v objektech v do 24 m</t>
  </si>
  <si>
    <t>-1549689782</t>
  </si>
  <si>
    <t>771</t>
  </si>
  <si>
    <t>Podlahy z dlaždic</t>
  </si>
  <si>
    <t>143</t>
  </si>
  <si>
    <t>771574116</t>
  </si>
  <si>
    <t>Montáž podlah keramických režných hladkých lepených flexibilním lepidlem do 25 ks/m2</t>
  </si>
  <si>
    <t>1463343058</t>
  </si>
  <si>
    <t>144</t>
  </si>
  <si>
    <t>597960001</t>
  </si>
  <si>
    <t>Keramická dlažba - cena 300 Kč/m2</t>
  </si>
  <si>
    <t>-1798385301</t>
  </si>
  <si>
    <t>145</t>
  </si>
  <si>
    <t>771591111</t>
  </si>
  <si>
    <t>Podlahy penetrace podkladu</t>
  </si>
  <si>
    <t>815768719</t>
  </si>
  <si>
    <t>146</t>
  </si>
  <si>
    <t>771591161</t>
  </si>
  <si>
    <t>Montáž profilu dilatační spáry bez izolace v rovině dlažby</t>
  </si>
  <si>
    <t>75610126</t>
  </si>
  <si>
    <t>147</t>
  </si>
  <si>
    <t>5905415301</t>
  </si>
  <si>
    <t>profil dilatační  hliník</t>
  </si>
  <si>
    <t>801505721</t>
  </si>
  <si>
    <t>148</t>
  </si>
  <si>
    <t>998771103</t>
  </si>
  <si>
    <t>Přesun hmot tonážní pro podlahy z dlaždic v objektech v do 24 m</t>
  </si>
  <si>
    <t>-980538406</t>
  </si>
  <si>
    <t>781</t>
  </si>
  <si>
    <t>Dokončovací práce - obklady</t>
  </si>
  <si>
    <t>149</t>
  </si>
  <si>
    <t>781474115</t>
  </si>
  <si>
    <t>Montáž obkladů vnitřních keramických hladkých do 25 ks/m2 lepených flexibilním lepidlem</t>
  </si>
  <si>
    <t>-29240050</t>
  </si>
  <si>
    <t>150</t>
  </si>
  <si>
    <t>597960002</t>
  </si>
  <si>
    <t>Keramické obklady - cena 300 Kč/m2</t>
  </si>
  <si>
    <t>633310666</t>
  </si>
  <si>
    <t>151</t>
  </si>
  <si>
    <t>781494111</t>
  </si>
  <si>
    <t>Plastové profily rohové lepené flexibilním lepidlem</t>
  </si>
  <si>
    <t>-666828607</t>
  </si>
  <si>
    <t>152</t>
  </si>
  <si>
    <t>781494511</t>
  </si>
  <si>
    <t>Plastové profily ukončovací lepené flexibilním lepidlem</t>
  </si>
  <si>
    <t>-1654112006</t>
  </si>
  <si>
    <t>153</t>
  </si>
  <si>
    <t>781495111</t>
  </si>
  <si>
    <t>Penetrace podkladu vnitřních obkladů</t>
  </si>
  <si>
    <t>1226234895</t>
  </si>
  <si>
    <t>154</t>
  </si>
  <si>
    <t>998781103</t>
  </si>
  <si>
    <t>Přesun hmot tonážní pro obklady keramické v objektech v do 24 m</t>
  </si>
  <si>
    <t>536417655</t>
  </si>
  <si>
    <t>784</t>
  </si>
  <si>
    <t>Dokončovací práce - malby a tapety</t>
  </si>
  <si>
    <t>155</t>
  </si>
  <si>
    <t>784181101</t>
  </si>
  <si>
    <t>Základní akrylátová jednonásobná penetrace podkladu v místnostech výšky do 3,80m</t>
  </si>
  <si>
    <t>1121471333</t>
  </si>
  <si>
    <t>156</t>
  </si>
  <si>
    <t>784181105</t>
  </si>
  <si>
    <t>Základní akrylátová jednonásobná penetrace podkladu v místnostech výšky přes 5,00 m</t>
  </si>
  <si>
    <t>495855820</t>
  </si>
  <si>
    <t>157</t>
  </si>
  <si>
    <t>784221101</t>
  </si>
  <si>
    <t>Dvojnásobné bílé malby  ze směsí za sucha dobře otěruvzdorných v místnostech do 3,80 m</t>
  </si>
  <si>
    <t>-1227127065</t>
  </si>
  <si>
    <t>158</t>
  </si>
  <si>
    <t>784221105</t>
  </si>
  <si>
    <t>Dvojnásobné bílé malby  ze směsí za sucha dobře otěruvzdorných v místnostech přes 5,00 m</t>
  </si>
  <si>
    <t>-1465849890</t>
  </si>
  <si>
    <t>Práce a dodávky M</t>
  </si>
  <si>
    <t>33-M</t>
  </si>
  <si>
    <t>Montáže dopr.zaříz.,sklad. zař. a váh</t>
  </si>
  <si>
    <t>159</t>
  </si>
  <si>
    <t>999960016</t>
  </si>
  <si>
    <t>M+D výtahu</t>
  </si>
  <si>
    <t>kpl</t>
  </si>
  <si>
    <t>256</t>
  </si>
  <si>
    <t>-2095295800</t>
  </si>
  <si>
    <t>2 - Vegetační úpravy</t>
  </si>
  <si>
    <t>9999600171</t>
  </si>
  <si>
    <t>403808443</t>
  </si>
  <si>
    <t xml:space="preserve">3 - ZTI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</si>
  <si>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</si>
  <si>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</si>
  <si>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</si>
  <si>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instalační prefabrikáty</t>
  </si>
  <si>
    <t>721</t>
  </si>
  <si>
    <t>Zdravotechnika - vnitřní kanalizace</t>
  </si>
  <si>
    <t>721140806</t>
  </si>
  <si>
    <t>Demontáž potrubí litinové do DN 200</t>
  </si>
  <si>
    <t>721140916</t>
  </si>
  <si>
    <t>Potrubí litinové propojení potrubí DN 125</t>
  </si>
  <si>
    <t>72115po01</t>
  </si>
  <si>
    <t>Požárně ochranná manžeta PROMASTOP-UniCollar -karton s manžet. pásem,EI 60-120</t>
  </si>
  <si>
    <t>ks</t>
  </si>
  <si>
    <t>721174025</t>
  </si>
  <si>
    <t>Potrubí kanalizační z PP hrdlové odpadní DN 100</t>
  </si>
  <si>
    <t>721174026</t>
  </si>
  <si>
    <t>Potrubí kanalizační z PP hrdlové odpadní DN 125</t>
  </si>
  <si>
    <t>721174043</t>
  </si>
  <si>
    <t>Potrubí kanalizační z PP hrdlové připojovací DN 50</t>
  </si>
  <si>
    <t>721194104</t>
  </si>
  <si>
    <t>Vyvedení a upevnění odpadních výpustek DN 40</t>
  </si>
  <si>
    <t>721194109</t>
  </si>
  <si>
    <t>Vyvedení a upevnění odpadních výpustek DN 100</t>
  </si>
  <si>
    <t>721290123</t>
  </si>
  <si>
    <t>Zkouška těsnosti potrubí kanalizace kouřem do DN 300</t>
  </si>
  <si>
    <t>721290822</t>
  </si>
  <si>
    <t>Přemístění vnitrostaveništní demontovaných hmot vnitřní kanalizace v objektech výšky do 12 m</t>
  </si>
  <si>
    <t>721HL0025</t>
  </si>
  <si>
    <t>HL 21 - Vtok se záp. uzávěrkou</t>
  </si>
  <si>
    <t>721HL0102</t>
  </si>
  <si>
    <t>HL 900N - Přivzdušňovací ventil DN 50/75/110</t>
  </si>
  <si>
    <t>998721102</t>
  </si>
  <si>
    <t>Přesun hmot pro vnitřní kanalizace v objektech v do 12 m</t>
  </si>
  <si>
    <t>722</t>
  </si>
  <si>
    <t>Zdravotechnika - vnitřní vodovod</t>
  </si>
  <si>
    <t>722130233</t>
  </si>
  <si>
    <t>Potrubí vodovodní ocelové závitové pozinkované svařované běžné DN 25</t>
  </si>
  <si>
    <t>722130234</t>
  </si>
  <si>
    <t>Potrubí vodovodní ocelové závitové pozinkované svařované běžné DN 32</t>
  </si>
  <si>
    <t>722130235</t>
  </si>
  <si>
    <t>Potrubí vodovodní ocelové závitové pozinkované svařované běžné DN 40</t>
  </si>
  <si>
    <t>722130801</t>
  </si>
  <si>
    <t>Demontáž potrubí ocelové pozinkované závitové do DN 25</t>
  </si>
  <si>
    <t>722130802</t>
  </si>
  <si>
    <t>Demontáž potrubí ocelové pozinkované závitové do DN 40</t>
  </si>
  <si>
    <t>722130901</t>
  </si>
  <si>
    <t>Potrubí pozinkované závitové zazátkování vývodu</t>
  </si>
  <si>
    <t>722131933</t>
  </si>
  <si>
    <t>Potrubí pozinkované závitové propojení potrubí DN 25</t>
  </si>
  <si>
    <t>722131935</t>
  </si>
  <si>
    <t>Potrubí pozinkované závitové propojení potrubí DN 40</t>
  </si>
  <si>
    <t>722174912</t>
  </si>
  <si>
    <t>Potrubí plastové sestavení rozvodů DN do 20 mm</t>
  </si>
  <si>
    <t>722174913</t>
  </si>
  <si>
    <t>Potrubí plastové sestavení rozvodů DN do 25 mm</t>
  </si>
  <si>
    <t>722174914</t>
  </si>
  <si>
    <t>Potrubí plastové sestavení rozvodů DN do 32 mm</t>
  </si>
  <si>
    <t>722176012</t>
  </si>
  <si>
    <t>Rozvody vody z plastů svařované polyfuzně do D 20 mm</t>
  </si>
  <si>
    <t>722176013</t>
  </si>
  <si>
    <t>Rozvody vody z plastů svařované polyfuzně do D 25 mm</t>
  </si>
  <si>
    <t>722176014</t>
  </si>
  <si>
    <t>Rozvody vody z plastů svařované polyfuzně do D 32 mm</t>
  </si>
  <si>
    <t>72218PO01</t>
  </si>
  <si>
    <t>Požární utěsnění prostupů tmelem PROMASEAL Gama - kartuše</t>
  </si>
  <si>
    <t>72218TB001</t>
  </si>
  <si>
    <t>Izolace návleková potrubí TUBOLIT DG 13x22mm</t>
  </si>
  <si>
    <t>72218TB002</t>
  </si>
  <si>
    <t>Izolace návleková potrubí TUBOLIT DG 13x28mm</t>
  </si>
  <si>
    <t>72218TB003</t>
  </si>
  <si>
    <t>Izolace návleková potrubí TUBOLIT DG 13x35mm</t>
  </si>
  <si>
    <t>72218TB008</t>
  </si>
  <si>
    <t>Izolace návleková potrubí TUBOLIT DG 20x22mm</t>
  </si>
  <si>
    <t>72218TB019</t>
  </si>
  <si>
    <t>Izolace návleková potrubí TUBOLIT DG 20x28mm</t>
  </si>
  <si>
    <t>722190401</t>
  </si>
  <si>
    <t>Vyvedení a upevnění výpustku DN 15</t>
  </si>
  <si>
    <t>722190405</t>
  </si>
  <si>
    <t>Vyvedení a upevnění výpustku do DN 50</t>
  </si>
  <si>
    <t>722190901</t>
  </si>
  <si>
    <t>Uzavření nebo otevření vodovodního potrubí při opravách</t>
  </si>
  <si>
    <t>722220111</t>
  </si>
  <si>
    <t>Nástěnka závitová K 247 pro výtokový ventil G 1/2 s jedním závitem</t>
  </si>
  <si>
    <t>722220121</t>
  </si>
  <si>
    <t>Nástěnka závitová K 247 pro baterii G 1/2 s jedním závitem</t>
  </si>
  <si>
    <t>pár</t>
  </si>
  <si>
    <t>722224111</t>
  </si>
  <si>
    <t>Kohout závitový plnicí nebo vypouštěcí PN 6 DN 15 s jedním závitem</t>
  </si>
  <si>
    <t>722231062</t>
  </si>
  <si>
    <t>Ventil závitový zpětný Ve 3030 G 3/4 se dvěma závity</t>
  </si>
  <si>
    <t>722231192</t>
  </si>
  <si>
    <t>Ventil závitový pojistný pružinový rohový PN 6 G 3/4 do 120°C se dvěma závity</t>
  </si>
  <si>
    <t>722232032</t>
  </si>
  <si>
    <t>Ventil závitový přímý Ve 3001 G 1/2 se dvěma závity</t>
  </si>
  <si>
    <t>722232033</t>
  </si>
  <si>
    <t>Ventil závitový přímý Ve 3001 G 3/4 se dvěma závity</t>
  </si>
  <si>
    <t>722232034</t>
  </si>
  <si>
    <t>Ventil závitový přímý Ve 3001 G 1 se dvěma závity</t>
  </si>
  <si>
    <t>722232035</t>
  </si>
  <si>
    <t>Ventil závitový přímý Ve 3001 G 5/4 se dvěma závity</t>
  </si>
  <si>
    <t>722290226</t>
  </si>
  <si>
    <t>Zkouška těsnosti vodovodního potrubí závitového do DN 50</t>
  </si>
  <si>
    <t>722290234</t>
  </si>
  <si>
    <t>Proplach a dezinfekce vodovodního potrubí do DN 80</t>
  </si>
  <si>
    <t>722290822</t>
  </si>
  <si>
    <t>Přemístění vnitrostaveništní demontovaných hmot pro vnitřní vodovod v objektech výšky do 12 m</t>
  </si>
  <si>
    <t>72230Z032</t>
  </si>
  <si>
    <t>Žlab pozink. dl. 2m pro uložení plast. potrubí d20</t>
  </si>
  <si>
    <t>998722102</t>
  </si>
  <si>
    <t>Přesun hmot pro vnitřní vodovod v objektech v do 12 m</t>
  </si>
  <si>
    <t>725</t>
  </si>
  <si>
    <t>Zdravotechnika - zařizovací předměty</t>
  </si>
  <si>
    <t>721HL0009</t>
  </si>
  <si>
    <t>HL 134 - Podomítková zápach. uzáv. pro umyvadla (Ui)</t>
  </si>
  <si>
    <t>721HL0010</t>
  </si>
  <si>
    <t>HL 134.1C - Přip. souprava z pochrom. mosazi k HL 134</t>
  </si>
  <si>
    <t>725110814</t>
  </si>
  <si>
    <t>Demontáž klozetu Kombi, odsávací</t>
  </si>
  <si>
    <t>soubor</t>
  </si>
  <si>
    <t>725111131</t>
  </si>
  <si>
    <t>Splachovač nádržkový plastový vysokopoložený</t>
  </si>
  <si>
    <t>725113101</t>
  </si>
  <si>
    <t>Montáž splachovače nádržkového plastového vysokopoloženého</t>
  </si>
  <si>
    <t>725113121</t>
  </si>
  <si>
    <t>Montáž výlevky</t>
  </si>
  <si>
    <t>725113123</t>
  </si>
  <si>
    <t>Montáž klozetových mís závěsných</t>
  </si>
  <si>
    <t>725210821</t>
  </si>
  <si>
    <t>Demontáž umyvadel bez výtokových armatur</t>
  </si>
  <si>
    <t>725211681</t>
  </si>
  <si>
    <t>Umyvadlo keramické zdravotní připevněné na stěnu šrouby v bílé barvě 640 mm</t>
  </si>
  <si>
    <t>725215102</t>
  </si>
  <si>
    <t>Montáž umyvadla připevněného na šrouby do zdiva</t>
  </si>
  <si>
    <t>725230811</t>
  </si>
  <si>
    <t>Demontáž bidetů diturvitových</t>
  </si>
  <si>
    <t>725291511</t>
  </si>
  <si>
    <t>Doplňky zařízení koupelen a záchodů nerezové dávkovač tekutého mýdla na 1 l</t>
  </si>
  <si>
    <t>725291621</t>
  </si>
  <si>
    <t>Doplňky zařízení koupelen a záchodů nerezové zásobník toaletních papírů průměr 280mm</t>
  </si>
  <si>
    <t>725291631</t>
  </si>
  <si>
    <t>Doplňky zařízení koupelen a záchodů nerezové -koš na odpad pedálový kulatý 12 l</t>
  </si>
  <si>
    <t>725291708</t>
  </si>
  <si>
    <t>Doplňky zařízení koupelen a záchodů -zrcadlo nastavitelné nerez</t>
  </si>
  <si>
    <t>725291712</t>
  </si>
  <si>
    <t>Doplňky zařízení koupelen a záchodů nerezové madlo  pevné dl 834 mm</t>
  </si>
  <si>
    <t>725291713</t>
  </si>
  <si>
    <t>725291722</t>
  </si>
  <si>
    <t>Doplňky zařízení koupelen a záchodů nerezové madlo  sklopné dl 834 mm</t>
  </si>
  <si>
    <t>725331111</t>
  </si>
  <si>
    <t>Výlevka bez výtokových armatur keramická se sklopnou plastovou mřížkou 425 mm</t>
  </si>
  <si>
    <t>725533256</t>
  </si>
  <si>
    <t>Elektrický ohřívač zásobníkový tlakový s pojistným ventilem 2,2 kW/150 l</t>
  </si>
  <si>
    <t>725539105</t>
  </si>
  <si>
    <t>Montáž ohřívačů tlakových do 160 litrů</t>
  </si>
  <si>
    <t>725590812</t>
  </si>
  <si>
    <t>Přemístění vnitrostaveništní demontovaných pro zařizovací předměty v objektech výšky do 12 m</t>
  </si>
  <si>
    <t>725810811</t>
  </si>
  <si>
    <t>Demontáž ventilů výtokových nástěnných</t>
  </si>
  <si>
    <t>725813111</t>
  </si>
  <si>
    <t>Ventil rohový bez připojovací trubičky G 1/2</t>
  </si>
  <si>
    <t>725813112</t>
  </si>
  <si>
    <t>Ventil rohový s připojovací trubičky G 1/2</t>
  </si>
  <si>
    <t>725819401</t>
  </si>
  <si>
    <t>Montáž ventilů rohových G 1/2 s připojovací trubičkou</t>
  </si>
  <si>
    <t>725819402</t>
  </si>
  <si>
    <t>Montáž ventilů rohových G 1/2 bez připojovací trubičky</t>
  </si>
  <si>
    <t>725820801</t>
  </si>
  <si>
    <t>Demontáž baterie nástěnné do G 3 / 4</t>
  </si>
  <si>
    <t>725820803</t>
  </si>
  <si>
    <t>Demontáž baterie stojánkové do 1 otvoru</t>
  </si>
  <si>
    <t>725821316</t>
  </si>
  <si>
    <t>Baterie dřezové nástěnné pákové s otáčivým plochým ústím a délkou ramínka 300 mm</t>
  </si>
  <si>
    <t>160</t>
  </si>
  <si>
    <t>725821411</t>
  </si>
  <si>
    <t>Montáž baterie dřezové nástěnné chromované</t>
  </si>
  <si>
    <t>162</t>
  </si>
  <si>
    <t>725822612</t>
  </si>
  <si>
    <t>Baterie umyvadlové stojánkové pákové s dlouhou ovl. páčkou (Ui)</t>
  </si>
  <si>
    <t>164</t>
  </si>
  <si>
    <t>725822721</t>
  </si>
  <si>
    <t>Montáž baterie umyvadlové stojánkové G 1/2</t>
  </si>
  <si>
    <t>166</t>
  </si>
  <si>
    <t>72582G007</t>
  </si>
  <si>
    <t>Ruční tlačítko pod omítku pro oddálené splach vč. příslušenství pro 1 množství spláchnutí, bílé</t>
  </si>
  <si>
    <t>soub</t>
  </si>
  <si>
    <t>168</t>
  </si>
  <si>
    <t>72582G009</t>
  </si>
  <si>
    <t>Ovládací tlačítko Tango pro jedno množství spláchnutí pro oddálené splach., bílé</t>
  </si>
  <si>
    <t>170</t>
  </si>
  <si>
    <t>725860811</t>
  </si>
  <si>
    <t>Demontáž uzávěrů zápachu jednoduchých</t>
  </si>
  <si>
    <t>172</t>
  </si>
  <si>
    <t>725869101</t>
  </si>
  <si>
    <t>Montáž zápachových uzávěrek umyvadlových do DN 40</t>
  </si>
  <si>
    <t>174</t>
  </si>
  <si>
    <t>725980121</t>
  </si>
  <si>
    <t>Dvířka 15/15</t>
  </si>
  <si>
    <t>176</t>
  </si>
  <si>
    <t>725980122</t>
  </si>
  <si>
    <t>Dvířka 15/30</t>
  </si>
  <si>
    <t>178</t>
  </si>
  <si>
    <t>725980125</t>
  </si>
  <si>
    <t>Mřížka do zdiva 15/30</t>
  </si>
  <si>
    <t>180</t>
  </si>
  <si>
    <t>998725102</t>
  </si>
  <si>
    <t>Přesun hmot pro zařizovací předměty v objektech v do 12 m</t>
  </si>
  <si>
    <t>182</t>
  </si>
  <si>
    <t>726</t>
  </si>
  <si>
    <t>Zdravotechnika - instalační prefabrikáty</t>
  </si>
  <si>
    <t>726131002</t>
  </si>
  <si>
    <t>Mont. prvek pro umyvadlo do lehkých stěn s kovovou kcí se stavební v 1120 mm pro tělesně postižené</t>
  </si>
  <si>
    <t>184</t>
  </si>
  <si>
    <t>726131043</t>
  </si>
  <si>
    <t>Mont. prvek pro klozet závěsný do lehkých stěn s kovovou kcí s ovládáním zepředu se stavební v 1120 mm pro postižené</t>
  </si>
  <si>
    <t>186</t>
  </si>
  <si>
    <t>998726112</t>
  </si>
  <si>
    <t>Přesun hmot pro instalační prefabrikáty v objektech v do 12 m</t>
  </si>
  <si>
    <t>188</t>
  </si>
  <si>
    <t>4 - ÚT</t>
  </si>
  <si>
    <t xml:space="preserve">    73 - Ústřední vytápění</t>
  </si>
  <si>
    <t xml:space="preserve">      1 - Zařízení č. 1 – Úprava otopných těles</t>
  </si>
  <si>
    <t xml:space="preserve">      99 - Ostatní</t>
  </si>
  <si>
    <t>Ústřední vytápění</t>
  </si>
  <si>
    <t>Zařízení č. 1 – Úprava otopných těles</t>
  </si>
  <si>
    <t>Pol71</t>
  </si>
  <si>
    <t>Demontáž UT tělesa</t>
  </si>
  <si>
    <t>Pol72</t>
  </si>
  <si>
    <t>Očištění tělesa</t>
  </si>
  <si>
    <t>Pol73</t>
  </si>
  <si>
    <t>Montáž UT tělesa</t>
  </si>
  <si>
    <t>Pol74</t>
  </si>
  <si>
    <t>Instalační provky pro montáž tělesa</t>
  </si>
  <si>
    <t>Pol75</t>
  </si>
  <si>
    <t>Vypuštění a napuštění systému</t>
  </si>
  <si>
    <t>Pol76</t>
  </si>
  <si>
    <t>Tlaková zkouška</t>
  </si>
  <si>
    <t>Pol77</t>
  </si>
  <si>
    <t>Ocelové UT potrubí , DN 15</t>
  </si>
  <si>
    <t>Pol78</t>
  </si>
  <si>
    <t>Nátěr UT potrubí , RAL: dle arch</t>
  </si>
  <si>
    <t>Pol79</t>
  </si>
  <si>
    <t>Závěsový, montážní, spojovací a těsnící materiál</t>
  </si>
  <si>
    <t>Ostatní</t>
  </si>
  <si>
    <t>99.1</t>
  </si>
  <si>
    <t>Zprovoznění zařízení, zaregulování, uvedení do provozu</t>
  </si>
  <si>
    <t>hod</t>
  </si>
  <si>
    <t>99.2</t>
  </si>
  <si>
    <t>Zaškolení provozovatele</t>
  </si>
  <si>
    <t>99.3</t>
  </si>
  <si>
    <t>Dokumentace skutečného stavu (3 PARÉ) + 1x elektronická podoba</t>
  </si>
  <si>
    <t>99.4</t>
  </si>
  <si>
    <t>Dokumentace pro předání díla :, - návod k obsluze - generální a jednotlivých strojů a zařízení,, - protokol o zaškolení, , - protokol o předání,, - ostatní potřebné protokoly</t>
  </si>
  <si>
    <t>99.5</t>
  </si>
  <si>
    <t>Doprava</t>
  </si>
  <si>
    <t>5 - EL silnoproud</t>
  </si>
  <si>
    <t xml:space="preserve">Ateliér ADIP, Střelecká 437, Hradec Králové </t>
  </si>
  <si>
    <t xml:space="preserve">    21-M - Elektromontáže</t>
  </si>
  <si>
    <t xml:space="preserve">      D1 - Dodávky</t>
  </si>
  <si>
    <t xml:space="preserve">      D2 - Elektromontáže</t>
  </si>
  <si>
    <t xml:space="preserve">      D3 - Doplnění rozvaděče RB4</t>
  </si>
  <si>
    <t xml:space="preserve">      D4 - Elektroinstalace</t>
  </si>
  <si>
    <t>21-M</t>
  </si>
  <si>
    <t>Elektromontáže</t>
  </si>
  <si>
    <t>D1</t>
  </si>
  <si>
    <t>Dodávky</t>
  </si>
  <si>
    <t>Pol1</t>
  </si>
  <si>
    <t>VKLÁDACÍ SUŠIČ RUKOU (DYSON 230V/1.6kW)</t>
  </si>
  <si>
    <t>Pol38</t>
  </si>
  <si>
    <t>947197134</t>
  </si>
  <si>
    <t>D2</t>
  </si>
  <si>
    <t>D3</t>
  </si>
  <si>
    <t>Doplnění rozvaděče RB4</t>
  </si>
  <si>
    <t>Pol2</t>
  </si>
  <si>
    <t>EKVIPOTENCIONÁLNÍ SVORKOVNICE (WERIT 1240)</t>
  </si>
  <si>
    <t>Pol3</t>
  </si>
  <si>
    <t>HAGER JISTIĆE - CHARAKTERISTIKA C, VYPÍNACÍ SCHOPNOST 6 kA, 3 - pólové (MCN340 Jistič 3 pól. 40A, char.C, 6 kA)</t>
  </si>
  <si>
    <t>Pol4</t>
  </si>
  <si>
    <t>ŘADOVÁ SVORKOVNICE (RSA16)</t>
  </si>
  <si>
    <t>Pol5</t>
  </si>
  <si>
    <t>PŘÍPOJNICE (N, PE)</t>
  </si>
  <si>
    <t>Pol39</t>
  </si>
  <si>
    <t>-746263770</t>
  </si>
  <si>
    <t>Pol40</t>
  </si>
  <si>
    <t>1564552726</t>
  </si>
  <si>
    <t>Pol41</t>
  </si>
  <si>
    <t>1012103420</t>
  </si>
  <si>
    <t>Pol42</t>
  </si>
  <si>
    <t>-2107915436</t>
  </si>
  <si>
    <t>Pol43</t>
  </si>
  <si>
    <t>HODINOVE ZUCTOVACI SAZBY (Uprava stavajiciho rozvadece)</t>
  </si>
  <si>
    <t>328176262</t>
  </si>
  <si>
    <t>D4</t>
  </si>
  <si>
    <t>Elektroinstalace</t>
  </si>
  <si>
    <t>Pol7</t>
  </si>
  <si>
    <t>LIŠTA ELEKTROINSTALAČNÍ VČ. DÍLŮ A PŘÍSLUŠENSTVÍ (LH60x40 hranatá)</t>
  </si>
  <si>
    <t>Pol8</t>
  </si>
  <si>
    <t>SUPER-MULTIFUNKČNÍ RELÉ - do instalační krabice, pod vypínač, ventilátor (SMR-T 3-vodičové, 9 funkcí, čas 0.01s-10dnů, výstup 10-160VA, cívka AC 230 V, bez NULY)</t>
  </si>
  <si>
    <t>Pol9</t>
  </si>
  <si>
    <t>VESTAVNÍ POHYBOVÉ ČIDLO PIR (PS MR16 230V)</t>
  </si>
  <si>
    <t>Pol10</t>
  </si>
  <si>
    <t>KRABICE ODBOČNÁ POD OMÍTKU BEZ SVORKOVNICE (KU68-1902 73x42)</t>
  </si>
  <si>
    <t>Pol11</t>
  </si>
  <si>
    <t>SVORKOVNICE KRABICOVÁ (273-102 4x1-2,5mm2)</t>
  </si>
  <si>
    <t>Pol12</t>
  </si>
  <si>
    <t>VODIČ JEDNOŽILOVÝ OHEBNÝ (CYA) (H07V-K 16  mm2 , pevně)</t>
  </si>
  <si>
    <t>Pol13</t>
  </si>
  <si>
    <t>KABEL SILOVÝ,IZOLACE PVC BEZ VODIČE PE (CYKY-O 3x1.5 mm2 , pevně)</t>
  </si>
  <si>
    <t>Pol14</t>
  </si>
  <si>
    <t>KABEL SILOVÝ,IZOLACE PVC BEZ VODIČE PE (CYKY-O 3x2.5 mm2 , pevně)</t>
  </si>
  <si>
    <t>Pol15</t>
  </si>
  <si>
    <t>KABEL SILOVÝ,IZOLACE PVC BEZ VODIČE PE (CYKY-O 5x1.5 mm2 , pevně)</t>
  </si>
  <si>
    <t>Pol16</t>
  </si>
  <si>
    <t>KABEL SILOVÝ,IZOLACE PVC S VODIČEM PE (CYKY-J 5x10 mm2 , pevně)</t>
  </si>
  <si>
    <t>Pol20</t>
  </si>
  <si>
    <t>SVÍTIDLA VČETNĚ ZDROJŮ (D-vestavné LED s mikroprizmou 23W 4000 K 300x300 mm IP40)</t>
  </si>
  <si>
    <t>Pol34</t>
  </si>
  <si>
    <t>Podružný materiál</t>
  </si>
  <si>
    <t>Pol35</t>
  </si>
  <si>
    <t>Doprava 3,6 %</t>
  </si>
  <si>
    <t>Pol36</t>
  </si>
  <si>
    <t>Přesun 1,0 %</t>
  </si>
  <si>
    <t>Pol37</t>
  </si>
  <si>
    <t>PPV z montáže 6,0%, materiál + práce</t>
  </si>
  <si>
    <t>98020888</t>
  </si>
  <si>
    <t>Pol44</t>
  </si>
  <si>
    <t>-1960919454</t>
  </si>
  <si>
    <t>Pol45</t>
  </si>
  <si>
    <t>-320392783</t>
  </si>
  <si>
    <t>Pol46</t>
  </si>
  <si>
    <t>-1427741050</t>
  </si>
  <si>
    <t>Pol47</t>
  </si>
  <si>
    <t>-527473688</t>
  </si>
  <si>
    <t>Pol48</t>
  </si>
  <si>
    <t>-1868774356</t>
  </si>
  <si>
    <t>Pol49</t>
  </si>
  <si>
    <t>-560150837</t>
  </si>
  <si>
    <t>Pol50</t>
  </si>
  <si>
    <t>910762805</t>
  </si>
  <si>
    <t>Pol51</t>
  </si>
  <si>
    <t>905715978</t>
  </si>
  <si>
    <t>Pol52</t>
  </si>
  <si>
    <t>-359583000</t>
  </si>
  <si>
    <t>Pol53</t>
  </si>
  <si>
    <t>-489992772</t>
  </si>
  <si>
    <t>Pol54</t>
  </si>
  <si>
    <t>UKONČENÍ KABELŮ DO (5x10 mm2)</t>
  </si>
  <si>
    <t>-583258560</t>
  </si>
  <si>
    <t>Pol55</t>
  </si>
  <si>
    <t>UKONČENÍ  VODIČŮ V ROZVADĚČÍCH (do 2,5 mm2)</t>
  </si>
  <si>
    <t>-1143024926</t>
  </si>
  <si>
    <t>Pol56</t>
  </si>
  <si>
    <t>UKONČENÍ  VODIČŮ V ROZVADĚČÍCH (do 16 mm2)</t>
  </si>
  <si>
    <t>204531565</t>
  </si>
  <si>
    <t>Pol57</t>
  </si>
  <si>
    <t>1907990833</t>
  </si>
  <si>
    <t>Pol58</t>
  </si>
  <si>
    <t>MONTÁŽ, NAPOJENÍ (ventilátor 230V)</t>
  </si>
  <si>
    <t>-1663150439</t>
  </si>
  <si>
    <t>Pol59</t>
  </si>
  <si>
    <t>MONTÁŽ, NAPOJENÍ (výtah-asistence dodavateli)</t>
  </si>
  <si>
    <t>-716113767</t>
  </si>
  <si>
    <t>Pol60</t>
  </si>
  <si>
    <t>MONTÁŽ, NAPOJENÍ (signal.zař.-asistence dodavateli)</t>
  </si>
  <si>
    <t>-2077896848</t>
  </si>
  <si>
    <t>Pol61</t>
  </si>
  <si>
    <t>MONTÁŽ, NAPOJENÍ (výtah-napojení ocel.konstrukce)</t>
  </si>
  <si>
    <t>1965758150</t>
  </si>
  <si>
    <t>Pol62</t>
  </si>
  <si>
    <t>HODINOVE ZUCTOVACI SAZBY (Demontaz stavajiciho zarizeni)</t>
  </si>
  <si>
    <t>-402597605</t>
  </si>
  <si>
    <t>Pol63</t>
  </si>
  <si>
    <t>HODINOVE ZUCTOVACI SAZBY (Uprava stavajiciho zarizeni)</t>
  </si>
  <si>
    <t>58822913</t>
  </si>
  <si>
    <t>Pol64</t>
  </si>
  <si>
    <t>HODINOVE ZUCTOVACI SAZBY (Vyhledani pripojovaciho mista)</t>
  </si>
  <si>
    <t>1837600070</t>
  </si>
  <si>
    <t>Pol65</t>
  </si>
  <si>
    <t>HODINOVE ZUCTOVACI SAZBY (Zauceni obsluhy)</t>
  </si>
  <si>
    <t>75082774</t>
  </si>
  <si>
    <t>Pol66</t>
  </si>
  <si>
    <t>HODINOVE ZUCTOVACI SAZBY (Zabezpeceni pracoviste)</t>
  </si>
  <si>
    <t>307054093</t>
  </si>
  <si>
    <t>Pol67</t>
  </si>
  <si>
    <t>HODINOVE ZUCTOVACI SAZBY (Montaz nad rámec PPV(sekání,...))</t>
  </si>
  <si>
    <t>-1406959213</t>
  </si>
  <si>
    <t>Pol68</t>
  </si>
  <si>
    <t>SPOLUPRACE S DODAVATELEM PRI zapojovani a zkouskach</t>
  </si>
  <si>
    <t>-1204808380</t>
  </si>
  <si>
    <t>Pol69</t>
  </si>
  <si>
    <t>KOORDINACE POSTUPU PRACI S ostatnimi profesemi</t>
  </si>
  <si>
    <t>-1588359654</t>
  </si>
  <si>
    <t>Pol70</t>
  </si>
  <si>
    <t>PROVEDENI REVIZNICH ZKOUSEK DLE CSN 331500 (Revizni technik)</t>
  </si>
  <si>
    <t>1284527991</t>
  </si>
  <si>
    <t>6 - EL slaboproud</t>
  </si>
  <si>
    <t xml:space="preserve">    22-M - Montáže technologických zařízení </t>
  </si>
  <si>
    <t xml:space="preserve">      D1 - Signalizační zařízení z WC pro imobilní</t>
  </si>
  <si>
    <t xml:space="preserve">      220990006 - Kabely a elektroinstalační materiál</t>
  </si>
  <si>
    <t>22-M</t>
  </si>
  <si>
    <t xml:space="preserve">Montáže technologických zařízení </t>
  </si>
  <si>
    <t>Signalizační zařízení z WC pro imobilní</t>
  </si>
  <si>
    <t>220990001</t>
  </si>
  <si>
    <t>Modul kontrolní s alarmem 15-28 V AC / 18-35 V DC  (do KU68)</t>
  </si>
  <si>
    <t>220990002</t>
  </si>
  <si>
    <t>Tlačítko prosvětlené signální   (do KU68)</t>
  </si>
  <si>
    <t>220990003</t>
  </si>
  <si>
    <t>Resetovací tlačítko (do KU68)</t>
  </si>
  <si>
    <t>220990004</t>
  </si>
  <si>
    <t>Transformátor 230V/14V 2A (do KU68)</t>
  </si>
  <si>
    <t>220990005</t>
  </si>
  <si>
    <t>Tlačítko signální tahové  (do KU68)</t>
  </si>
  <si>
    <t>-405388656</t>
  </si>
  <si>
    <t>-594276131</t>
  </si>
  <si>
    <t>843241373</t>
  </si>
  <si>
    <t>1364681901</t>
  </si>
  <si>
    <t>1596310556</t>
  </si>
  <si>
    <t>220990006</t>
  </si>
  <si>
    <t>Kabely a elektroinstalační materiál</t>
  </si>
  <si>
    <t>220990007</t>
  </si>
  <si>
    <t>kabel JYSTY 2x2x0,8</t>
  </si>
  <si>
    <t>220990008</t>
  </si>
  <si>
    <t>kabel JYSTY 3x2x0,8</t>
  </si>
  <si>
    <t>220990009</t>
  </si>
  <si>
    <t>trubka PVC LPFLEX 2323</t>
  </si>
  <si>
    <t>220990010</t>
  </si>
  <si>
    <t>krabice KU68-1901 vč.víčka pod omítku</t>
  </si>
  <si>
    <t>-678998959</t>
  </si>
  <si>
    <t>1569988451</t>
  </si>
  <si>
    <t>555754873</t>
  </si>
  <si>
    <t>424369787</t>
  </si>
  <si>
    <t>220990011</t>
  </si>
  <si>
    <t>drážka pro tr.23, cihla</t>
  </si>
  <si>
    <t>1315766539</t>
  </si>
  <si>
    <t>7 -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</si>
  <si>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</si>
  <si>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</si>
  <si>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</si>
  <si>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</si>
  <si>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</si>
  <si>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</si>
  <si>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</si>
  <si>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</si>
  <si>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</si>
  <si>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</si>
  <si>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</si>
  <si>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</si>
  <si>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</si>
  <si>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</si>
  <si>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</si>
  <si>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</si>
  <si>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</si>
  <si>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691454837</t>
  </si>
  <si>
    <t>VRN2</t>
  </si>
  <si>
    <t>Příprava staveniště</t>
  </si>
  <si>
    <t>020001000</t>
  </si>
  <si>
    <t>1250915796</t>
  </si>
  <si>
    <t>VRN3</t>
  </si>
  <si>
    <t>Zařízení staveniště</t>
  </si>
  <si>
    <t>030001000</t>
  </si>
  <si>
    <t>-1578536519</t>
  </si>
  <si>
    <t>VRN4</t>
  </si>
  <si>
    <t>Inženýrská činnost</t>
  </si>
  <si>
    <t>040001000</t>
  </si>
  <si>
    <t>491690992</t>
  </si>
  <si>
    <t>VRN5</t>
  </si>
  <si>
    <t>Finanční náklady</t>
  </si>
  <si>
    <t>050001000</t>
  </si>
  <si>
    <t>407380534</t>
  </si>
  <si>
    <t>VRN6</t>
  </si>
  <si>
    <t>Územní vlivy</t>
  </si>
  <si>
    <t>060001000</t>
  </si>
  <si>
    <t>1865182265</t>
  </si>
  <si>
    <t>VRN7</t>
  </si>
  <si>
    <t>Provozní vlivy</t>
  </si>
  <si>
    <t>070001000</t>
  </si>
  <si>
    <t>717306244</t>
  </si>
  <si>
    <t>VRN8</t>
  </si>
  <si>
    <t>Přesun stavebních kapacit</t>
  </si>
  <si>
    <t>080001000</t>
  </si>
  <si>
    <t>Další náklady na pracovníky</t>
  </si>
  <si>
    <t>748419165</t>
  </si>
  <si>
    <t>VRN9</t>
  </si>
  <si>
    <t>Ostatní náklady</t>
  </si>
  <si>
    <t>090001000</t>
  </si>
  <si>
    <t>873757467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</si>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</sst>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7" fillId="2" borderId="0" xfId="1" applyFont="1" applyFill="1" applyAlignment="1" applyProtection="1">
      <alignment vertical="center"/>
    </xf>
    <xf numFmtId="0" fontId="40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28" xfId="0" applyFont="1" applyBorder="1" applyAlignment="1" applyProtection="1">
      <alignment horizontal="center" vertical="center"/>
      <protection locked="0"/>
    </xf>
    <xf numFmtId="49" fontId="31" fillId="0" borderId="28" xfId="0" applyNumberFormat="1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167" fontId="31" fillId="0" borderId="28" xfId="0" applyNumberFormat="1" applyFont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  <protection locked="0"/>
    </xf>
    <xf numFmtId="0" fontId="31" fillId="0" borderId="5" xfId="0" applyFont="1" applyBorder="1" applyAlignment="1">
      <alignment vertical="center"/>
    </xf>
    <xf numFmtId="0" fontId="31" fillId="0" borderId="28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4" fontId="31" fillId="6" borderId="28" xfId="0" applyNumberFormat="1" applyFont="1" applyFill="1" applyBorder="1" applyAlignment="1" applyProtection="1">
      <alignment vertical="center"/>
      <protection locked="0"/>
    </xf>
    <xf numFmtId="4" fontId="0" fillId="6" borderId="28" xfId="0" applyNumberFormat="1" applyFont="1" applyFill="1" applyBorder="1" applyAlignment="1" applyProtection="1">
      <alignment vertical="center"/>
      <protection locked="0"/>
    </xf>
    <xf numFmtId="0" fontId="8" fillId="6" borderId="0" xfId="0" applyFont="1" applyFill="1" applyAlignment="1">
      <alignment vertical="center"/>
    </xf>
    <xf numFmtId="0" fontId="2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pane ySplit="1" topLeftCell="A34" activePane="bottomLeft" state="frozen"/>
      <selection pane="bottomLeft" activeCell="AG52" sqref="AG52:AM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94" t="s">
        <v>8</v>
      </c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11</v>
      </c>
      <c r="BT3" s="21" t="s">
        <v>12</v>
      </c>
    </row>
    <row r="4" spans="1:74" ht="36.950000000000003" customHeight="1">
      <c r="B4" s="25"/>
      <c r="C4" s="26"/>
      <c r="D4" s="27" t="s">
        <v>13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14</v>
      </c>
      <c r="BS4" s="21" t="s">
        <v>15</v>
      </c>
    </row>
    <row r="5" spans="1:74" ht="14.45" customHeight="1">
      <c r="B5" s="25"/>
      <c r="C5" s="26"/>
      <c r="D5" s="30" t="s">
        <v>16</v>
      </c>
      <c r="E5" s="26"/>
      <c r="F5" s="26"/>
      <c r="G5" s="26"/>
      <c r="H5" s="26"/>
      <c r="I5" s="26"/>
      <c r="J5" s="26"/>
      <c r="K5" s="291" t="s">
        <v>17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6"/>
      <c r="AQ5" s="28"/>
      <c r="BS5" s="21" t="s">
        <v>9</v>
      </c>
    </row>
    <row r="6" spans="1:74" ht="36.950000000000003" customHeight="1">
      <c r="B6" s="25"/>
      <c r="C6" s="26"/>
      <c r="D6" s="32" t="s">
        <v>18</v>
      </c>
      <c r="E6" s="26"/>
      <c r="F6" s="26"/>
      <c r="G6" s="26"/>
      <c r="H6" s="26"/>
      <c r="I6" s="26"/>
      <c r="J6" s="26"/>
      <c r="K6" s="293" t="s">
        <v>19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6"/>
      <c r="AQ6" s="28"/>
      <c r="BS6" s="21" t="s">
        <v>9</v>
      </c>
    </row>
    <row r="7" spans="1:74" ht="14.45" customHeight="1">
      <c r="B7" s="25"/>
      <c r="C7" s="26"/>
      <c r="D7" s="33" t="s">
        <v>20</v>
      </c>
      <c r="E7" s="26"/>
      <c r="F7" s="26"/>
      <c r="G7" s="26"/>
      <c r="H7" s="26"/>
      <c r="I7" s="26"/>
      <c r="J7" s="26"/>
      <c r="K7" s="31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3" t="s">
        <v>21</v>
      </c>
      <c r="AL7" s="26"/>
      <c r="AM7" s="26"/>
      <c r="AN7" s="31" t="s">
        <v>5</v>
      </c>
      <c r="AO7" s="26"/>
      <c r="AP7" s="26"/>
      <c r="AQ7" s="28"/>
      <c r="BS7" s="21" t="s">
        <v>11</v>
      </c>
    </row>
    <row r="8" spans="1:74" ht="14.45" customHeight="1">
      <c r="B8" s="25"/>
      <c r="C8" s="26"/>
      <c r="D8" s="33" t="s">
        <v>22</v>
      </c>
      <c r="E8" s="26"/>
      <c r="F8" s="26"/>
      <c r="G8" s="26"/>
      <c r="H8" s="26"/>
      <c r="I8" s="26"/>
      <c r="J8" s="26"/>
      <c r="K8" s="31" t="s">
        <v>23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3" t="s">
        <v>24</v>
      </c>
      <c r="AL8" s="26"/>
      <c r="AM8" s="26"/>
      <c r="AN8" s="31" t="s">
        <v>25</v>
      </c>
      <c r="AO8" s="26"/>
      <c r="AP8" s="26"/>
      <c r="AQ8" s="28"/>
      <c r="BS8" s="21" t="s">
        <v>26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S9" s="21" t="s">
        <v>27</v>
      </c>
    </row>
    <row r="10" spans="1:74" ht="14.45" customHeight="1">
      <c r="B10" s="25"/>
      <c r="C10" s="26"/>
      <c r="D10" s="33" t="s">
        <v>28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3" t="s">
        <v>29</v>
      </c>
      <c r="AL10" s="26"/>
      <c r="AM10" s="26"/>
      <c r="AN10" s="31" t="s">
        <v>5</v>
      </c>
      <c r="AO10" s="26"/>
      <c r="AP10" s="26"/>
      <c r="AQ10" s="28"/>
      <c r="BS10" s="21" t="s">
        <v>9</v>
      </c>
    </row>
    <row r="11" spans="1:74" ht="18.399999999999999" customHeight="1">
      <c r="B11" s="25"/>
      <c r="C11" s="26"/>
      <c r="D11" s="26"/>
      <c r="E11" s="31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3" t="s">
        <v>31</v>
      </c>
      <c r="AL11" s="26"/>
      <c r="AM11" s="26"/>
      <c r="AN11" s="31" t="s">
        <v>5</v>
      </c>
      <c r="AO11" s="26"/>
      <c r="AP11" s="26"/>
      <c r="AQ11" s="28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S12" s="21" t="s">
        <v>11</v>
      </c>
    </row>
    <row r="13" spans="1:74" ht="14.45" customHeight="1">
      <c r="B13" s="25"/>
      <c r="C13" s="26"/>
      <c r="D13" s="33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3" t="s">
        <v>29</v>
      </c>
      <c r="AL13" s="26"/>
      <c r="AM13" s="26"/>
      <c r="AN13" s="31" t="s">
        <v>5</v>
      </c>
      <c r="AO13" s="26"/>
      <c r="AP13" s="26"/>
      <c r="AQ13" s="28"/>
      <c r="BS13" s="21" t="s">
        <v>11</v>
      </c>
    </row>
    <row r="14" spans="1:74" ht="15">
      <c r="B14" s="25"/>
      <c r="C14" s="26"/>
      <c r="D14" s="26"/>
      <c r="E14" s="31" t="s">
        <v>33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3" t="s">
        <v>31</v>
      </c>
      <c r="AL14" s="26"/>
      <c r="AM14" s="26"/>
      <c r="AN14" s="31" t="s">
        <v>5</v>
      </c>
      <c r="AO14" s="26"/>
      <c r="AP14" s="26"/>
      <c r="AQ14" s="28"/>
      <c r="BS14" s="21" t="s">
        <v>11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S15" s="21" t="s">
        <v>6</v>
      </c>
    </row>
    <row r="16" spans="1:74" ht="14.45" customHeight="1">
      <c r="B16" s="25"/>
      <c r="C16" s="26"/>
      <c r="D16" s="33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3" t="s">
        <v>29</v>
      </c>
      <c r="AL16" s="26"/>
      <c r="AM16" s="26"/>
      <c r="AN16" s="31" t="s">
        <v>5</v>
      </c>
      <c r="AO16" s="26"/>
      <c r="AP16" s="26"/>
      <c r="AQ16" s="28"/>
      <c r="BS16" s="21" t="s">
        <v>6</v>
      </c>
    </row>
    <row r="17" spans="2:71" ht="18.399999999999999" customHeight="1">
      <c r="B17" s="25"/>
      <c r="C17" s="26"/>
      <c r="D17" s="26"/>
      <c r="E17" s="31" t="s">
        <v>35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3" t="s">
        <v>31</v>
      </c>
      <c r="AL17" s="26"/>
      <c r="AM17" s="26"/>
      <c r="AN17" s="31" t="s">
        <v>5</v>
      </c>
      <c r="AO17" s="26"/>
      <c r="AP17" s="26"/>
      <c r="AQ17" s="28"/>
      <c r="BS17" s="21" t="s">
        <v>36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S18" s="21" t="s">
        <v>11</v>
      </c>
    </row>
    <row r="19" spans="2:71" ht="14.45" customHeight="1">
      <c r="B19" s="25"/>
      <c r="C19" s="26"/>
      <c r="D19" s="33" t="s">
        <v>37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S19" s="21" t="s">
        <v>11</v>
      </c>
    </row>
    <row r="20" spans="2:71" ht="16.5" customHeight="1">
      <c r="B20" s="25"/>
      <c r="C20" s="26"/>
      <c r="D20" s="26"/>
      <c r="E20" s="286" t="s">
        <v>5</v>
      </c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6"/>
      <c r="AP20" s="26"/>
      <c r="AQ20" s="28"/>
      <c r="BS20" s="21" t="s">
        <v>36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</row>
    <row r="22" spans="2:71" ht="6.95" customHeight="1">
      <c r="B22" s="25"/>
      <c r="C22" s="2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6"/>
      <c r="AQ22" s="28"/>
    </row>
    <row r="23" spans="2:71" s="1" customFormat="1" ht="25.9" customHeight="1">
      <c r="B23" s="35"/>
      <c r="C23" s="36"/>
      <c r="D23" s="37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87">
        <f>ROUND(AG51,0)</f>
        <v>0</v>
      </c>
      <c r="AL23" s="288"/>
      <c r="AM23" s="288"/>
      <c r="AN23" s="288"/>
      <c r="AO23" s="288"/>
      <c r="AP23" s="36"/>
      <c r="AQ23" s="39"/>
    </row>
    <row r="24" spans="2:71" s="1" customFormat="1" ht="6.95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</row>
    <row r="25" spans="2:71" s="1" customForma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89" t="s">
        <v>39</v>
      </c>
      <c r="M25" s="289"/>
      <c r="N25" s="289"/>
      <c r="O25" s="289"/>
      <c r="P25" s="36"/>
      <c r="Q25" s="36"/>
      <c r="R25" s="36"/>
      <c r="S25" s="36"/>
      <c r="T25" s="36"/>
      <c r="U25" s="36"/>
      <c r="V25" s="36"/>
      <c r="W25" s="289" t="s">
        <v>40</v>
      </c>
      <c r="X25" s="289"/>
      <c r="Y25" s="289"/>
      <c r="Z25" s="289"/>
      <c r="AA25" s="289"/>
      <c r="AB25" s="289"/>
      <c r="AC25" s="289"/>
      <c r="AD25" s="289"/>
      <c r="AE25" s="289"/>
      <c r="AF25" s="36"/>
      <c r="AG25" s="36"/>
      <c r="AH25" s="36"/>
      <c r="AI25" s="36"/>
      <c r="AJ25" s="36"/>
      <c r="AK25" s="289" t="s">
        <v>41</v>
      </c>
      <c r="AL25" s="289"/>
      <c r="AM25" s="289"/>
      <c r="AN25" s="289"/>
      <c r="AO25" s="289"/>
      <c r="AP25" s="36"/>
      <c r="AQ25" s="39"/>
    </row>
    <row r="26" spans="2:71" s="2" customFormat="1" ht="14.45" customHeight="1">
      <c r="B26" s="41"/>
      <c r="C26" s="42"/>
      <c r="D26" s="43" t="s">
        <v>42</v>
      </c>
      <c r="E26" s="42"/>
      <c r="F26" s="43" t="s">
        <v>43</v>
      </c>
      <c r="G26" s="42"/>
      <c r="H26" s="42"/>
      <c r="I26" s="42"/>
      <c r="J26" s="42"/>
      <c r="K26" s="42"/>
      <c r="L26" s="290">
        <v>0.21</v>
      </c>
      <c r="M26" s="275"/>
      <c r="N26" s="275"/>
      <c r="O26" s="275"/>
      <c r="P26" s="42"/>
      <c r="Q26" s="42"/>
      <c r="R26" s="42"/>
      <c r="S26" s="42"/>
      <c r="T26" s="42"/>
      <c r="U26" s="42"/>
      <c r="V26" s="42"/>
      <c r="W26" s="274">
        <f>ROUND(AZ51,0)</f>
        <v>0</v>
      </c>
      <c r="X26" s="275"/>
      <c r="Y26" s="275"/>
      <c r="Z26" s="275"/>
      <c r="AA26" s="275"/>
      <c r="AB26" s="275"/>
      <c r="AC26" s="275"/>
      <c r="AD26" s="275"/>
      <c r="AE26" s="275"/>
      <c r="AF26" s="42"/>
      <c r="AG26" s="42"/>
      <c r="AH26" s="42"/>
      <c r="AI26" s="42"/>
      <c r="AJ26" s="42"/>
      <c r="AK26" s="274">
        <f>ROUND(AV51,0)</f>
        <v>0</v>
      </c>
      <c r="AL26" s="275"/>
      <c r="AM26" s="275"/>
      <c r="AN26" s="275"/>
      <c r="AO26" s="275"/>
      <c r="AP26" s="42"/>
      <c r="AQ26" s="44"/>
    </row>
    <row r="27" spans="2:71" s="2" customFormat="1" ht="14.45" customHeight="1">
      <c r="B27" s="41"/>
      <c r="C27" s="42"/>
      <c r="D27" s="42"/>
      <c r="E27" s="42"/>
      <c r="F27" s="43" t="s">
        <v>44</v>
      </c>
      <c r="G27" s="42"/>
      <c r="H27" s="42"/>
      <c r="I27" s="42"/>
      <c r="J27" s="42"/>
      <c r="K27" s="42"/>
      <c r="L27" s="290">
        <v>0.15</v>
      </c>
      <c r="M27" s="275"/>
      <c r="N27" s="275"/>
      <c r="O27" s="275"/>
      <c r="P27" s="42"/>
      <c r="Q27" s="42"/>
      <c r="R27" s="42"/>
      <c r="S27" s="42"/>
      <c r="T27" s="42"/>
      <c r="U27" s="42"/>
      <c r="V27" s="42"/>
      <c r="W27" s="274">
        <f>ROUND(BA51,0)</f>
        <v>0</v>
      </c>
      <c r="X27" s="275"/>
      <c r="Y27" s="275"/>
      <c r="Z27" s="275"/>
      <c r="AA27" s="275"/>
      <c r="AB27" s="275"/>
      <c r="AC27" s="275"/>
      <c r="AD27" s="275"/>
      <c r="AE27" s="275"/>
      <c r="AF27" s="42"/>
      <c r="AG27" s="42"/>
      <c r="AH27" s="42"/>
      <c r="AI27" s="42"/>
      <c r="AJ27" s="42"/>
      <c r="AK27" s="274">
        <f>ROUND(AW51,0)</f>
        <v>0</v>
      </c>
      <c r="AL27" s="275"/>
      <c r="AM27" s="275"/>
      <c r="AN27" s="275"/>
      <c r="AO27" s="275"/>
      <c r="AP27" s="42"/>
      <c r="AQ27" s="44"/>
    </row>
    <row r="28" spans="2:71" s="2" customFormat="1" ht="14.45" hidden="1" customHeight="1">
      <c r="B28" s="41"/>
      <c r="C28" s="42"/>
      <c r="D28" s="42"/>
      <c r="E28" s="42"/>
      <c r="F28" s="43" t="s">
        <v>45</v>
      </c>
      <c r="G28" s="42"/>
      <c r="H28" s="42"/>
      <c r="I28" s="42"/>
      <c r="J28" s="42"/>
      <c r="K28" s="42"/>
      <c r="L28" s="290">
        <v>0.21</v>
      </c>
      <c r="M28" s="275"/>
      <c r="N28" s="275"/>
      <c r="O28" s="275"/>
      <c r="P28" s="42"/>
      <c r="Q28" s="42"/>
      <c r="R28" s="42"/>
      <c r="S28" s="42"/>
      <c r="T28" s="42"/>
      <c r="U28" s="42"/>
      <c r="V28" s="42"/>
      <c r="W28" s="274">
        <f>ROUND(BB51,0)</f>
        <v>0</v>
      </c>
      <c r="X28" s="275"/>
      <c r="Y28" s="275"/>
      <c r="Z28" s="275"/>
      <c r="AA28" s="275"/>
      <c r="AB28" s="275"/>
      <c r="AC28" s="275"/>
      <c r="AD28" s="275"/>
      <c r="AE28" s="275"/>
      <c r="AF28" s="42"/>
      <c r="AG28" s="42"/>
      <c r="AH28" s="42"/>
      <c r="AI28" s="42"/>
      <c r="AJ28" s="42"/>
      <c r="AK28" s="274">
        <v>0</v>
      </c>
      <c r="AL28" s="275"/>
      <c r="AM28" s="275"/>
      <c r="AN28" s="275"/>
      <c r="AO28" s="275"/>
      <c r="AP28" s="42"/>
      <c r="AQ28" s="44"/>
    </row>
    <row r="29" spans="2:71" s="2" customFormat="1" ht="14.45" hidden="1" customHeight="1">
      <c r="B29" s="41"/>
      <c r="C29" s="42"/>
      <c r="D29" s="42"/>
      <c r="E29" s="42"/>
      <c r="F29" s="43" t="s">
        <v>46</v>
      </c>
      <c r="G29" s="42"/>
      <c r="H29" s="42"/>
      <c r="I29" s="42"/>
      <c r="J29" s="42"/>
      <c r="K29" s="42"/>
      <c r="L29" s="290">
        <v>0.15</v>
      </c>
      <c r="M29" s="275"/>
      <c r="N29" s="275"/>
      <c r="O29" s="275"/>
      <c r="P29" s="42"/>
      <c r="Q29" s="42"/>
      <c r="R29" s="42"/>
      <c r="S29" s="42"/>
      <c r="T29" s="42"/>
      <c r="U29" s="42"/>
      <c r="V29" s="42"/>
      <c r="W29" s="274">
        <f>ROUND(BC51,0)</f>
        <v>0</v>
      </c>
      <c r="X29" s="275"/>
      <c r="Y29" s="275"/>
      <c r="Z29" s="275"/>
      <c r="AA29" s="275"/>
      <c r="AB29" s="275"/>
      <c r="AC29" s="275"/>
      <c r="AD29" s="275"/>
      <c r="AE29" s="275"/>
      <c r="AF29" s="42"/>
      <c r="AG29" s="42"/>
      <c r="AH29" s="42"/>
      <c r="AI29" s="42"/>
      <c r="AJ29" s="42"/>
      <c r="AK29" s="274">
        <v>0</v>
      </c>
      <c r="AL29" s="275"/>
      <c r="AM29" s="275"/>
      <c r="AN29" s="275"/>
      <c r="AO29" s="275"/>
      <c r="AP29" s="42"/>
      <c r="AQ29" s="44"/>
    </row>
    <row r="30" spans="2:71" s="2" customFormat="1" ht="14.45" hidden="1" customHeight="1">
      <c r="B30" s="41"/>
      <c r="C30" s="42"/>
      <c r="D30" s="42"/>
      <c r="E30" s="42"/>
      <c r="F30" s="43" t="s">
        <v>47</v>
      </c>
      <c r="G30" s="42"/>
      <c r="H30" s="42"/>
      <c r="I30" s="42"/>
      <c r="J30" s="42"/>
      <c r="K30" s="42"/>
      <c r="L30" s="290">
        <v>0</v>
      </c>
      <c r="M30" s="275"/>
      <c r="N30" s="275"/>
      <c r="O30" s="275"/>
      <c r="P30" s="42"/>
      <c r="Q30" s="42"/>
      <c r="R30" s="42"/>
      <c r="S30" s="42"/>
      <c r="T30" s="42"/>
      <c r="U30" s="42"/>
      <c r="V30" s="42"/>
      <c r="W30" s="274">
        <f>ROUND(BD51,0)</f>
        <v>0</v>
      </c>
      <c r="X30" s="275"/>
      <c r="Y30" s="275"/>
      <c r="Z30" s="275"/>
      <c r="AA30" s="275"/>
      <c r="AB30" s="275"/>
      <c r="AC30" s="275"/>
      <c r="AD30" s="275"/>
      <c r="AE30" s="275"/>
      <c r="AF30" s="42"/>
      <c r="AG30" s="42"/>
      <c r="AH30" s="42"/>
      <c r="AI30" s="42"/>
      <c r="AJ30" s="42"/>
      <c r="AK30" s="274">
        <v>0</v>
      </c>
      <c r="AL30" s="275"/>
      <c r="AM30" s="275"/>
      <c r="AN30" s="275"/>
      <c r="AO30" s="275"/>
      <c r="AP30" s="42"/>
      <c r="AQ30" s="44"/>
    </row>
    <row r="31" spans="2:71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</row>
    <row r="32" spans="2:71" s="1" customFormat="1" ht="25.9" customHeight="1">
      <c r="B32" s="35"/>
      <c r="C32" s="45"/>
      <c r="D32" s="46" t="s">
        <v>48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49</v>
      </c>
      <c r="U32" s="47"/>
      <c r="V32" s="47"/>
      <c r="W32" s="47"/>
      <c r="X32" s="276" t="s">
        <v>50</v>
      </c>
      <c r="Y32" s="277"/>
      <c r="Z32" s="277"/>
      <c r="AA32" s="277"/>
      <c r="AB32" s="277"/>
      <c r="AC32" s="47"/>
      <c r="AD32" s="47"/>
      <c r="AE32" s="47"/>
      <c r="AF32" s="47"/>
      <c r="AG32" s="47"/>
      <c r="AH32" s="47"/>
      <c r="AI32" s="47"/>
      <c r="AJ32" s="47"/>
      <c r="AK32" s="278">
        <f>SUM(AK23:AK30)</f>
        <v>0</v>
      </c>
      <c r="AL32" s="277"/>
      <c r="AM32" s="277"/>
      <c r="AN32" s="277"/>
      <c r="AO32" s="279"/>
      <c r="AP32" s="45"/>
      <c r="AQ32" s="49"/>
    </row>
    <row r="33" spans="2:56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5"/>
    </row>
    <row r="39" spans="2:56" s="1" customFormat="1" ht="36.950000000000003" customHeight="1">
      <c r="B39" s="35"/>
      <c r="C39" s="55" t="s">
        <v>51</v>
      </c>
      <c r="AR39" s="35"/>
    </row>
    <row r="40" spans="2:56" s="1" customFormat="1" ht="6.95" customHeight="1">
      <c r="B40" s="35"/>
      <c r="AR40" s="35"/>
    </row>
    <row r="41" spans="2:56" s="3" customFormat="1" ht="14.45" customHeight="1">
      <c r="B41" s="56"/>
      <c r="C41" s="57" t="s">
        <v>16</v>
      </c>
      <c r="L41" s="3" t="str">
        <f>K5</f>
        <v>ADIP98</v>
      </c>
      <c r="AR41" s="56"/>
    </row>
    <row r="42" spans="2:56" s="4" customFormat="1" ht="36.950000000000003" customHeight="1">
      <c r="B42" s="58"/>
      <c r="C42" s="59" t="s">
        <v>18</v>
      </c>
      <c r="L42" s="280" t="str">
        <f>K6</f>
        <v>Přístavba výtahu 2.ZŠ Husitská, pavilon U12</v>
      </c>
      <c r="M42" s="281"/>
      <c r="N42" s="281"/>
      <c r="O42" s="281"/>
      <c r="P42" s="281"/>
      <c r="Q42" s="281"/>
      <c r="R42" s="281"/>
      <c r="S42" s="281"/>
      <c r="T42" s="281"/>
      <c r="U42" s="281"/>
      <c r="V42" s="281"/>
      <c r="W42" s="281"/>
      <c r="X42" s="281"/>
      <c r="Y42" s="281"/>
      <c r="Z42" s="281"/>
      <c r="AA42" s="281"/>
      <c r="AB42" s="281"/>
      <c r="AC42" s="281"/>
      <c r="AD42" s="281"/>
      <c r="AE42" s="281"/>
      <c r="AF42" s="281"/>
      <c r="AG42" s="281"/>
      <c r="AH42" s="281"/>
      <c r="AI42" s="281"/>
      <c r="AJ42" s="281"/>
      <c r="AK42" s="281"/>
      <c r="AL42" s="281"/>
      <c r="AM42" s="281"/>
      <c r="AN42" s="281"/>
      <c r="AO42" s="281"/>
      <c r="AR42" s="58"/>
    </row>
    <row r="43" spans="2:56" s="1" customFormat="1" ht="6.95" customHeight="1">
      <c r="B43" s="35"/>
      <c r="AR43" s="35"/>
    </row>
    <row r="44" spans="2:56" s="1" customFormat="1" ht="15">
      <c r="B44" s="35"/>
      <c r="C44" s="57" t="s">
        <v>22</v>
      </c>
      <c r="L44" s="60" t="str">
        <f>IF(K8="","",K8)</f>
        <v>Nová Paka</v>
      </c>
      <c r="AI44" s="57" t="s">
        <v>24</v>
      </c>
      <c r="AM44" s="264" t="str">
        <f>IF(AN8= "","",AN8)</f>
        <v>31. 1. 2017</v>
      </c>
      <c r="AN44" s="264"/>
      <c r="AR44" s="35"/>
    </row>
    <row r="45" spans="2:56" s="1" customFormat="1" ht="6.95" customHeight="1">
      <c r="B45" s="35"/>
      <c r="AR45" s="35"/>
    </row>
    <row r="46" spans="2:56" s="1" customFormat="1" ht="15">
      <c r="B46" s="35"/>
      <c r="C46" s="57" t="s">
        <v>28</v>
      </c>
      <c r="L46" s="3" t="str">
        <f>IF(E11= "","",E11)</f>
        <v>ZŠ Nová Paka, Husitská 1695</v>
      </c>
      <c r="AI46" s="57" t="s">
        <v>34</v>
      </c>
      <c r="AM46" s="269" t="str">
        <f>IF(E17="","",E17)</f>
        <v>Ateliér ADIP, Střelecká 437, Hradec Králové</v>
      </c>
      <c r="AN46" s="269"/>
      <c r="AO46" s="269"/>
      <c r="AP46" s="269"/>
      <c r="AR46" s="35"/>
      <c r="AS46" s="265" t="s">
        <v>52</v>
      </c>
      <c r="AT46" s="266"/>
      <c r="AU46" s="62"/>
      <c r="AV46" s="62"/>
      <c r="AW46" s="62"/>
      <c r="AX46" s="62"/>
      <c r="AY46" s="62"/>
      <c r="AZ46" s="62"/>
      <c r="BA46" s="62"/>
      <c r="BB46" s="62"/>
      <c r="BC46" s="62"/>
      <c r="BD46" s="63"/>
    </row>
    <row r="47" spans="2:56" s="1" customFormat="1" ht="15">
      <c r="B47" s="35"/>
      <c r="C47" s="57" t="s">
        <v>32</v>
      </c>
      <c r="L47" s="3" t="str">
        <f>IF(E14="","",E14)</f>
        <v xml:space="preserve"> </v>
      </c>
      <c r="AR47" s="35"/>
      <c r="AS47" s="267"/>
      <c r="AT47" s="268"/>
      <c r="AU47" s="36"/>
      <c r="AV47" s="36"/>
      <c r="AW47" s="36"/>
      <c r="AX47" s="36"/>
      <c r="AY47" s="36"/>
      <c r="AZ47" s="36"/>
      <c r="BA47" s="36"/>
      <c r="BB47" s="36"/>
      <c r="BC47" s="36"/>
      <c r="BD47" s="64"/>
    </row>
    <row r="48" spans="2:56" s="1" customFormat="1" ht="10.9" customHeight="1">
      <c r="B48" s="35"/>
      <c r="AR48" s="35"/>
      <c r="AS48" s="267"/>
      <c r="AT48" s="268"/>
      <c r="AU48" s="36"/>
      <c r="AV48" s="36"/>
      <c r="AW48" s="36"/>
      <c r="AX48" s="36"/>
      <c r="AY48" s="36"/>
      <c r="AZ48" s="36"/>
      <c r="BA48" s="36"/>
      <c r="BB48" s="36"/>
      <c r="BC48" s="36"/>
      <c r="BD48" s="64"/>
    </row>
    <row r="49" spans="1:91" s="1" customFormat="1" ht="29.25" customHeight="1">
      <c r="B49" s="35"/>
      <c r="C49" s="272" t="s">
        <v>53</v>
      </c>
      <c r="D49" s="271"/>
      <c r="E49" s="271"/>
      <c r="F49" s="271"/>
      <c r="G49" s="271"/>
      <c r="H49" s="65"/>
      <c r="I49" s="270" t="s">
        <v>54</v>
      </c>
      <c r="J49" s="271"/>
      <c r="K49" s="271"/>
      <c r="L49" s="271"/>
      <c r="M49" s="271"/>
      <c r="N49" s="271"/>
      <c r="O49" s="271"/>
      <c r="P49" s="271"/>
      <c r="Q49" s="271"/>
      <c r="R49" s="271"/>
      <c r="S49" s="271"/>
      <c r="T49" s="271"/>
      <c r="U49" s="271"/>
      <c r="V49" s="271"/>
      <c r="W49" s="271"/>
      <c r="X49" s="271"/>
      <c r="Y49" s="271"/>
      <c r="Z49" s="271"/>
      <c r="AA49" s="271"/>
      <c r="AB49" s="271"/>
      <c r="AC49" s="271"/>
      <c r="AD49" s="271"/>
      <c r="AE49" s="271"/>
      <c r="AF49" s="271"/>
      <c r="AG49" s="273" t="s">
        <v>55</v>
      </c>
      <c r="AH49" s="271"/>
      <c r="AI49" s="271"/>
      <c r="AJ49" s="271"/>
      <c r="AK49" s="271"/>
      <c r="AL49" s="271"/>
      <c r="AM49" s="271"/>
      <c r="AN49" s="270" t="s">
        <v>56</v>
      </c>
      <c r="AO49" s="271"/>
      <c r="AP49" s="271"/>
      <c r="AQ49" s="66" t="s">
        <v>57</v>
      </c>
      <c r="AR49" s="35"/>
      <c r="AS49" s="67" t="s">
        <v>58</v>
      </c>
      <c r="AT49" s="68" t="s">
        <v>59</v>
      </c>
      <c r="AU49" s="68" t="s">
        <v>60</v>
      </c>
      <c r="AV49" s="68" t="s">
        <v>61</v>
      </c>
      <c r="AW49" s="68" t="s">
        <v>62</v>
      </c>
      <c r="AX49" s="68" t="s">
        <v>63</v>
      </c>
      <c r="AY49" s="68" t="s">
        <v>64</v>
      </c>
      <c r="AZ49" s="68" t="s">
        <v>65</v>
      </c>
      <c r="BA49" s="68" t="s">
        <v>66</v>
      </c>
      <c r="BB49" s="68" t="s">
        <v>67</v>
      </c>
      <c r="BC49" s="68" t="s">
        <v>68</v>
      </c>
      <c r="BD49" s="69" t="s">
        <v>69</v>
      </c>
    </row>
    <row r="50" spans="1:91" s="1" customFormat="1" ht="10.9" customHeight="1">
      <c r="B50" s="35"/>
      <c r="AR50" s="35"/>
      <c r="AS50" s="70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4" customFormat="1" ht="32.450000000000003" customHeight="1">
      <c r="B51" s="58"/>
      <c r="C51" s="71" t="s">
        <v>70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284">
        <f>ROUND(SUM(AG52:AG58),0)</f>
        <v>0</v>
      </c>
      <c r="AH51" s="284"/>
      <c r="AI51" s="284"/>
      <c r="AJ51" s="284"/>
      <c r="AK51" s="284"/>
      <c r="AL51" s="284"/>
      <c r="AM51" s="284"/>
      <c r="AN51" s="285">
        <f t="shared" ref="AN51:AN58" si="0">SUM(AG51,AT51)</f>
        <v>0</v>
      </c>
      <c r="AO51" s="285"/>
      <c r="AP51" s="285"/>
      <c r="AQ51" s="73" t="s">
        <v>5</v>
      </c>
      <c r="AR51" s="58"/>
      <c r="AS51" s="74">
        <f>ROUND(SUM(AS52:AS58),0)</f>
        <v>0</v>
      </c>
      <c r="AT51" s="75">
        <f t="shared" ref="AT51:AT58" si="1">ROUND(SUM(AV51:AW51),0)</f>
        <v>0</v>
      </c>
      <c r="AU51" s="76">
        <f>ROUND(SUM(AU52:AU58),5)</f>
        <v>1630.39534</v>
      </c>
      <c r="AV51" s="75">
        <f>ROUND(AZ51*L26,0)</f>
        <v>0</v>
      </c>
      <c r="AW51" s="75">
        <f>ROUND(BA51*L27,0)</f>
        <v>0</v>
      </c>
      <c r="AX51" s="75">
        <f>ROUND(BB51*L26,0)</f>
        <v>0</v>
      </c>
      <c r="AY51" s="75">
        <f>ROUND(BC51*L27,0)</f>
        <v>0</v>
      </c>
      <c r="AZ51" s="75">
        <f>ROUND(SUM(AZ52:AZ58),0)</f>
        <v>0</v>
      </c>
      <c r="BA51" s="75">
        <f>ROUND(SUM(BA52:BA58),0)</f>
        <v>0</v>
      </c>
      <c r="BB51" s="75">
        <f>ROUND(SUM(BB52:BB58),0)</f>
        <v>0</v>
      </c>
      <c r="BC51" s="75">
        <f>ROUND(SUM(BC52:BC58),0)</f>
        <v>0</v>
      </c>
      <c r="BD51" s="77">
        <f>ROUND(SUM(BD52:BD58),0)</f>
        <v>0</v>
      </c>
      <c r="BS51" s="59" t="s">
        <v>71</v>
      </c>
      <c r="BT51" s="59" t="s">
        <v>72</v>
      </c>
      <c r="BU51" s="78" t="s">
        <v>73</v>
      </c>
      <c r="BV51" s="59" t="s">
        <v>74</v>
      </c>
      <c r="BW51" s="59" t="s">
        <v>7</v>
      </c>
      <c r="BX51" s="59" t="s">
        <v>75</v>
      </c>
      <c r="CL51" s="59" t="s">
        <v>5</v>
      </c>
    </row>
    <row r="52" spans="1:91" s="5" customFormat="1" ht="16.5" customHeight="1">
      <c r="A52" s="79" t="s">
        <v>76</v>
      </c>
      <c r="B52" s="80"/>
      <c r="C52" s="81"/>
      <c r="D52" s="263" t="s">
        <v>11</v>
      </c>
      <c r="E52" s="263"/>
      <c r="F52" s="263"/>
      <c r="G52" s="263"/>
      <c r="H52" s="263"/>
      <c r="I52" s="82"/>
      <c r="J52" s="263" t="s">
        <v>77</v>
      </c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  <c r="AE52" s="263"/>
      <c r="AF52" s="263"/>
      <c r="AG52" s="282">
        <f>'1 - Přístavba výtahu'!J27</f>
        <v>0</v>
      </c>
      <c r="AH52" s="283"/>
      <c r="AI52" s="283"/>
      <c r="AJ52" s="283"/>
      <c r="AK52" s="283"/>
      <c r="AL52" s="283"/>
      <c r="AM52" s="283"/>
      <c r="AN52" s="282">
        <f t="shared" si="0"/>
        <v>0</v>
      </c>
      <c r="AO52" s="283"/>
      <c r="AP52" s="283"/>
      <c r="AQ52" s="83" t="s">
        <v>78</v>
      </c>
      <c r="AR52" s="80"/>
      <c r="AS52" s="84">
        <v>0</v>
      </c>
      <c r="AT52" s="85">
        <f t="shared" si="1"/>
        <v>0</v>
      </c>
      <c r="AU52" s="86">
        <f>'1 - Přístavba výtahu'!P99</f>
        <v>1630.3953350000002</v>
      </c>
      <c r="AV52" s="85">
        <f>'1 - Přístavba výtahu'!J30</f>
        <v>0</v>
      </c>
      <c r="AW52" s="85">
        <f>'1 - Přístavba výtahu'!J31</f>
        <v>0</v>
      </c>
      <c r="AX52" s="85">
        <f>'1 - Přístavba výtahu'!J32</f>
        <v>0</v>
      </c>
      <c r="AY52" s="85">
        <f>'1 - Přístavba výtahu'!J33</f>
        <v>0</v>
      </c>
      <c r="AZ52" s="85">
        <f>'1 - Přístavba výtahu'!F30</f>
        <v>0</v>
      </c>
      <c r="BA52" s="85">
        <f>'1 - Přístavba výtahu'!F31</f>
        <v>0</v>
      </c>
      <c r="BB52" s="85">
        <f>'1 - Přístavba výtahu'!F32</f>
        <v>0</v>
      </c>
      <c r="BC52" s="85">
        <f>'1 - Přístavba výtahu'!F33</f>
        <v>0</v>
      </c>
      <c r="BD52" s="87">
        <f>'1 - Přístavba výtahu'!F34</f>
        <v>0</v>
      </c>
      <c r="BT52" s="88" t="s">
        <v>11</v>
      </c>
      <c r="BV52" s="88" t="s">
        <v>74</v>
      </c>
      <c r="BW52" s="88" t="s">
        <v>79</v>
      </c>
      <c r="BX52" s="88" t="s">
        <v>7</v>
      </c>
      <c r="CL52" s="88" t="s">
        <v>5</v>
      </c>
      <c r="CM52" s="88" t="s">
        <v>80</v>
      </c>
    </row>
    <row r="53" spans="1:91" s="5" customFormat="1" ht="16.5" customHeight="1">
      <c r="A53" s="79" t="s">
        <v>76</v>
      </c>
      <c r="B53" s="80"/>
      <c r="C53" s="81"/>
      <c r="D53" s="263" t="s">
        <v>80</v>
      </c>
      <c r="E53" s="263"/>
      <c r="F53" s="263"/>
      <c r="G53" s="263"/>
      <c r="H53" s="263"/>
      <c r="I53" s="82"/>
      <c r="J53" s="263" t="s">
        <v>81</v>
      </c>
      <c r="K53" s="263"/>
      <c r="L53" s="263"/>
      <c r="M53" s="263"/>
      <c r="N53" s="263"/>
      <c r="O53" s="263"/>
      <c r="P53" s="263"/>
      <c r="Q53" s="263"/>
      <c r="R53" s="263"/>
      <c r="S53" s="263"/>
      <c r="T53" s="263"/>
      <c r="U53" s="263"/>
      <c r="V53" s="263"/>
      <c r="W53" s="263"/>
      <c r="X53" s="263"/>
      <c r="Y53" s="263"/>
      <c r="Z53" s="263"/>
      <c r="AA53" s="263"/>
      <c r="AB53" s="263"/>
      <c r="AC53" s="263"/>
      <c r="AD53" s="263"/>
      <c r="AE53" s="263"/>
      <c r="AF53" s="263"/>
      <c r="AG53" s="282">
        <f>'2 - Vegetační úpravy'!J27</f>
        <v>0</v>
      </c>
      <c r="AH53" s="283"/>
      <c r="AI53" s="283"/>
      <c r="AJ53" s="283"/>
      <c r="AK53" s="283"/>
      <c r="AL53" s="283"/>
      <c r="AM53" s="283"/>
      <c r="AN53" s="282">
        <f t="shared" si="0"/>
        <v>0</v>
      </c>
      <c r="AO53" s="283"/>
      <c r="AP53" s="283"/>
      <c r="AQ53" s="83" t="s">
        <v>78</v>
      </c>
      <c r="AR53" s="80"/>
      <c r="AS53" s="84">
        <v>0</v>
      </c>
      <c r="AT53" s="85">
        <f t="shared" si="1"/>
        <v>0</v>
      </c>
      <c r="AU53" s="86">
        <f>'2 - Vegetační úpravy'!P78</f>
        <v>0</v>
      </c>
      <c r="AV53" s="85">
        <f>'2 - Vegetační úpravy'!J30</f>
        <v>0</v>
      </c>
      <c r="AW53" s="85">
        <f>'2 - Vegetační úpravy'!J31</f>
        <v>0</v>
      </c>
      <c r="AX53" s="85">
        <f>'2 - Vegetační úpravy'!J32</f>
        <v>0</v>
      </c>
      <c r="AY53" s="85">
        <f>'2 - Vegetační úpravy'!J33</f>
        <v>0</v>
      </c>
      <c r="AZ53" s="85">
        <f>'2 - Vegetační úpravy'!F30</f>
        <v>0</v>
      </c>
      <c r="BA53" s="85">
        <f>'2 - Vegetační úpravy'!F31</f>
        <v>0</v>
      </c>
      <c r="BB53" s="85">
        <f>'2 - Vegetační úpravy'!F32</f>
        <v>0</v>
      </c>
      <c r="BC53" s="85">
        <f>'2 - Vegetační úpravy'!F33</f>
        <v>0</v>
      </c>
      <c r="BD53" s="87">
        <f>'2 - Vegetační úpravy'!F34</f>
        <v>0</v>
      </c>
      <c r="BT53" s="88" t="s">
        <v>11</v>
      </c>
      <c r="BV53" s="88" t="s">
        <v>74</v>
      </c>
      <c r="BW53" s="88" t="s">
        <v>82</v>
      </c>
      <c r="BX53" s="88" t="s">
        <v>7</v>
      </c>
      <c r="CL53" s="88" t="s">
        <v>5</v>
      </c>
      <c r="CM53" s="88" t="s">
        <v>80</v>
      </c>
    </row>
    <row r="54" spans="1:91" s="5" customFormat="1" ht="16.5" customHeight="1">
      <c r="A54" s="79" t="s">
        <v>76</v>
      </c>
      <c r="B54" s="80"/>
      <c r="C54" s="81"/>
      <c r="D54" s="263" t="s">
        <v>83</v>
      </c>
      <c r="E54" s="263"/>
      <c r="F54" s="263"/>
      <c r="G54" s="263"/>
      <c r="H54" s="263"/>
      <c r="I54" s="82"/>
      <c r="J54" s="263" t="s">
        <v>84</v>
      </c>
      <c r="K54" s="263"/>
      <c r="L54" s="263"/>
      <c r="M54" s="263"/>
      <c r="N54" s="263"/>
      <c r="O54" s="263"/>
      <c r="P54" s="263"/>
      <c r="Q54" s="263"/>
      <c r="R54" s="263"/>
      <c r="S54" s="263"/>
      <c r="T54" s="263"/>
      <c r="U54" s="263"/>
      <c r="V54" s="263"/>
      <c r="W54" s="263"/>
      <c r="X54" s="263"/>
      <c r="Y54" s="263"/>
      <c r="Z54" s="263"/>
      <c r="AA54" s="263"/>
      <c r="AB54" s="263"/>
      <c r="AC54" s="263"/>
      <c r="AD54" s="263"/>
      <c r="AE54" s="263"/>
      <c r="AF54" s="263"/>
      <c r="AG54" s="282">
        <f>'3 - ZTI '!J27</f>
        <v>0</v>
      </c>
      <c r="AH54" s="283"/>
      <c r="AI54" s="283"/>
      <c r="AJ54" s="283"/>
      <c r="AK54" s="283"/>
      <c r="AL54" s="283"/>
      <c r="AM54" s="283"/>
      <c r="AN54" s="282">
        <f t="shared" si="0"/>
        <v>0</v>
      </c>
      <c r="AO54" s="283"/>
      <c r="AP54" s="283"/>
      <c r="AQ54" s="83" t="s">
        <v>78</v>
      </c>
      <c r="AR54" s="80"/>
      <c r="AS54" s="84">
        <v>0</v>
      </c>
      <c r="AT54" s="85">
        <f t="shared" si="1"/>
        <v>0</v>
      </c>
      <c r="AU54" s="86">
        <f>'3 - ZTI '!P81</f>
        <v>0</v>
      </c>
      <c r="AV54" s="85">
        <f>'3 - ZTI '!J30</f>
        <v>0</v>
      </c>
      <c r="AW54" s="85">
        <f>'3 - ZTI '!J31</f>
        <v>0</v>
      </c>
      <c r="AX54" s="85">
        <f>'3 - ZTI '!J32</f>
        <v>0</v>
      </c>
      <c r="AY54" s="85">
        <f>'3 - ZTI '!J33</f>
        <v>0</v>
      </c>
      <c r="AZ54" s="85">
        <f>'3 - ZTI '!F30</f>
        <v>0</v>
      </c>
      <c r="BA54" s="85">
        <f>'3 - ZTI '!F31</f>
        <v>0</v>
      </c>
      <c r="BB54" s="85">
        <f>'3 - ZTI '!F32</f>
        <v>0</v>
      </c>
      <c r="BC54" s="85">
        <f>'3 - ZTI '!F33</f>
        <v>0</v>
      </c>
      <c r="BD54" s="87">
        <f>'3 - ZTI '!F34</f>
        <v>0</v>
      </c>
      <c r="BT54" s="88" t="s">
        <v>11</v>
      </c>
      <c r="BV54" s="88" t="s">
        <v>74</v>
      </c>
      <c r="BW54" s="88" t="s">
        <v>85</v>
      </c>
      <c r="BX54" s="88" t="s">
        <v>7</v>
      </c>
      <c r="CL54" s="88" t="s">
        <v>5</v>
      </c>
      <c r="CM54" s="88" t="s">
        <v>80</v>
      </c>
    </row>
    <row r="55" spans="1:91" s="5" customFormat="1" ht="16.5" customHeight="1">
      <c r="A55" s="79" t="s">
        <v>76</v>
      </c>
      <c r="B55" s="80"/>
      <c r="C55" s="81"/>
      <c r="D55" s="263" t="s">
        <v>86</v>
      </c>
      <c r="E55" s="263"/>
      <c r="F55" s="263"/>
      <c r="G55" s="263"/>
      <c r="H55" s="263"/>
      <c r="I55" s="82"/>
      <c r="J55" s="263" t="s">
        <v>87</v>
      </c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82">
        <f>'4 - ÚT'!J27</f>
        <v>0</v>
      </c>
      <c r="AH55" s="283"/>
      <c r="AI55" s="283"/>
      <c r="AJ55" s="283"/>
      <c r="AK55" s="283"/>
      <c r="AL55" s="283"/>
      <c r="AM55" s="283"/>
      <c r="AN55" s="282">
        <f t="shared" si="0"/>
        <v>0</v>
      </c>
      <c r="AO55" s="283"/>
      <c r="AP55" s="283"/>
      <c r="AQ55" s="83" t="s">
        <v>78</v>
      </c>
      <c r="AR55" s="80"/>
      <c r="AS55" s="84">
        <v>0</v>
      </c>
      <c r="AT55" s="85">
        <f t="shared" si="1"/>
        <v>0</v>
      </c>
      <c r="AU55" s="86">
        <f>'4 - ÚT'!P80</f>
        <v>0</v>
      </c>
      <c r="AV55" s="85">
        <f>'4 - ÚT'!J30</f>
        <v>0</v>
      </c>
      <c r="AW55" s="85">
        <f>'4 - ÚT'!J31</f>
        <v>0</v>
      </c>
      <c r="AX55" s="85">
        <f>'4 - ÚT'!J32</f>
        <v>0</v>
      </c>
      <c r="AY55" s="85">
        <f>'4 - ÚT'!J33</f>
        <v>0</v>
      </c>
      <c r="AZ55" s="85">
        <f>'4 - ÚT'!F30</f>
        <v>0</v>
      </c>
      <c r="BA55" s="85">
        <f>'4 - ÚT'!F31</f>
        <v>0</v>
      </c>
      <c r="BB55" s="85">
        <f>'4 - ÚT'!F32</f>
        <v>0</v>
      </c>
      <c r="BC55" s="85">
        <f>'4 - ÚT'!F33</f>
        <v>0</v>
      </c>
      <c r="BD55" s="87">
        <f>'4 - ÚT'!F34</f>
        <v>0</v>
      </c>
      <c r="BT55" s="88" t="s">
        <v>11</v>
      </c>
      <c r="BV55" s="88" t="s">
        <v>74</v>
      </c>
      <c r="BW55" s="88" t="s">
        <v>88</v>
      </c>
      <c r="BX55" s="88" t="s">
        <v>7</v>
      </c>
      <c r="CL55" s="88" t="s">
        <v>5</v>
      </c>
      <c r="CM55" s="88" t="s">
        <v>80</v>
      </c>
    </row>
    <row r="56" spans="1:91" s="5" customFormat="1" ht="16.5" customHeight="1">
      <c r="A56" s="79" t="s">
        <v>76</v>
      </c>
      <c r="B56" s="80"/>
      <c r="C56" s="81"/>
      <c r="D56" s="263" t="s">
        <v>89</v>
      </c>
      <c r="E56" s="263"/>
      <c r="F56" s="263"/>
      <c r="G56" s="263"/>
      <c r="H56" s="263"/>
      <c r="I56" s="82"/>
      <c r="J56" s="263" t="s">
        <v>90</v>
      </c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82">
        <f>'5 - EL silnoproud'!J27</f>
        <v>0</v>
      </c>
      <c r="AH56" s="283"/>
      <c r="AI56" s="283"/>
      <c r="AJ56" s="283"/>
      <c r="AK56" s="283"/>
      <c r="AL56" s="283"/>
      <c r="AM56" s="283"/>
      <c r="AN56" s="282">
        <f t="shared" si="0"/>
        <v>0</v>
      </c>
      <c r="AO56" s="283"/>
      <c r="AP56" s="283"/>
      <c r="AQ56" s="83" t="s">
        <v>78</v>
      </c>
      <c r="AR56" s="80"/>
      <c r="AS56" s="84">
        <v>0</v>
      </c>
      <c r="AT56" s="85">
        <f t="shared" si="1"/>
        <v>0</v>
      </c>
      <c r="AU56" s="86">
        <f>'5 - EL silnoproud'!P82</f>
        <v>0</v>
      </c>
      <c r="AV56" s="85">
        <f>'5 - EL silnoproud'!J30</f>
        <v>0</v>
      </c>
      <c r="AW56" s="85">
        <f>'5 - EL silnoproud'!J31</f>
        <v>0</v>
      </c>
      <c r="AX56" s="85">
        <f>'5 - EL silnoproud'!J32</f>
        <v>0</v>
      </c>
      <c r="AY56" s="85">
        <f>'5 - EL silnoproud'!J33</f>
        <v>0</v>
      </c>
      <c r="AZ56" s="85">
        <f>'5 - EL silnoproud'!F30</f>
        <v>0</v>
      </c>
      <c r="BA56" s="85">
        <f>'5 - EL silnoproud'!F31</f>
        <v>0</v>
      </c>
      <c r="BB56" s="85">
        <f>'5 - EL silnoproud'!F32</f>
        <v>0</v>
      </c>
      <c r="BC56" s="85">
        <f>'5 - EL silnoproud'!F33</f>
        <v>0</v>
      </c>
      <c r="BD56" s="87">
        <f>'5 - EL silnoproud'!F34</f>
        <v>0</v>
      </c>
      <c r="BT56" s="88" t="s">
        <v>11</v>
      </c>
      <c r="BV56" s="88" t="s">
        <v>74</v>
      </c>
      <c r="BW56" s="88" t="s">
        <v>91</v>
      </c>
      <c r="BX56" s="88" t="s">
        <v>7</v>
      </c>
      <c r="CL56" s="88" t="s">
        <v>5</v>
      </c>
      <c r="CM56" s="88" t="s">
        <v>80</v>
      </c>
    </row>
    <row r="57" spans="1:91" s="5" customFormat="1" ht="16.5" customHeight="1">
      <c r="A57" s="79" t="s">
        <v>76</v>
      </c>
      <c r="B57" s="80"/>
      <c r="C57" s="81"/>
      <c r="D57" s="263" t="s">
        <v>92</v>
      </c>
      <c r="E57" s="263"/>
      <c r="F57" s="263"/>
      <c r="G57" s="263"/>
      <c r="H57" s="263"/>
      <c r="I57" s="82"/>
      <c r="J57" s="263" t="s">
        <v>93</v>
      </c>
      <c r="K57" s="263"/>
      <c r="L57" s="263"/>
      <c r="M57" s="263"/>
      <c r="N57" s="263"/>
      <c r="O57" s="263"/>
      <c r="P57" s="263"/>
      <c r="Q57" s="263"/>
      <c r="R57" s="263"/>
      <c r="S57" s="263"/>
      <c r="T57" s="263"/>
      <c r="U57" s="263"/>
      <c r="V57" s="263"/>
      <c r="W57" s="263"/>
      <c r="X57" s="263"/>
      <c r="Y57" s="263"/>
      <c r="Z57" s="263"/>
      <c r="AA57" s="263"/>
      <c r="AB57" s="263"/>
      <c r="AC57" s="263"/>
      <c r="AD57" s="263"/>
      <c r="AE57" s="263"/>
      <c r="AF57" s="263"/>
      <c r="AG57" s="282">
        <f>'6 - EL slaboproud'!J27</f>
        <v>0</v>
      </c>
      <c r="AH57" s="283"/>
      <c r="AI57" s="283"/>
      <c r="AJ57" s="283"/>
      <c r="AK57" s="283"/>
      <c r="AL57" s="283"/>
      <c r="AM57" s="283"/>
      <c r="AN57" s="282">
        <f t="shared" si="0"/>
        <v>0</v>
      </c>
      <c r="AO57" s="283"/>
      <c r="AP57" s="283"/>
      <c r="AQ57" s="83" t="s">
        <v>78</v>
      </c>
      <c r="AR57" s="80"/>
      <c r="AS57" s="84">
        <v>0</v>
      </c>
      <c r="AT57" s="85">
        <f t="shared" si="1"/>
        <v>0</v>
      </c>
      <c r="AU57" s="86">
        <f>'6 - EL slaboproud'!P80</f>
        <v>0</v>
      </c>
      <c r="AV57" s="85">
        <f>'6 - EL slaboproud'!J30</f>
        <v>0</v>
      </c>
      <c r="AW57" s="85">
        <f>'6 - EL slaboproud'!J31</f>
        <v>0</v>
      </c>
      <c r="AX57" s="85">
        <f>'6 - EL slaboproud'!J32</f>
        <v>0</v>
      </c>
      <c r="AY57" s="85">
        <f>'6 - EL slaboproud'!J33</f>
        <v>0</v>
      </c>
      <c r="AZ57" s="85">
        <f>'6 - EL slaboproud'!F30</f>
        <v>0</v>
      </c>
      <c r="BA57" s="85">
        <f>'6 - EL slaboproud'!F31</f>
        <v>0</v>
      </c>
      <c r="BB57" s="85">
        <f>'6 - EL slaboproud'!F32</f>
        <v>0</v>
      </c>
      <c r="BC57" s="85">
        <f>'6 - EL slaboproud'!F33</f>
        <v>0</v>
      </c>
      <c r="BD57" s="87">
        <f>'6 - EL slaboproud'!F34</f>
        <v>0</v>
      </c>
      <c r="BT57" s="88" t="s">
        <v>11</v>
      </c>
      <c r="BV57" s="88" t="s">
        <v>74</v>
      </c>
      <c r="BW57" s="88" t="s">
        <v>94</v>
      </c>
      <c r="BX57" s="88" t="s">
        <v>7</v>
      </c>
      <c r="CL57" s="88" t="s">
        <v>5</v>
      </c>
      <c r="CM57" s="88" t="s">
        <v>80</v>
      </c>
    </row>
    <row r="58" spans="1:91" s="5" customFormat="1" ht="16.5" customHeight="1">
      <c r="A58" s="79" t="s">
        <v>76</v>
      </c>
      <c r="B58" s="80"/>
      <c r="C58" s="81"/>
      <c r="D58" s="263" t="s">
        <v>95</v>
      </c>
      <c r="E58" s="263"/>
      <c r="F58" s="263"/>
      <c r="G58" s="263"/>
      <c r="H58" s="263"/>
      <c r="I58" s="82"/>
      <c r="J58" s="263" t="s">
        <v>96</v>
      </c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82">
        <f>'7 - Vedlejší náklady'!J27</f>
        <v>0</v>
      </c>
      <c r="AH58" s="283"/>
      <c r="AI58" s="283"/>
      <c r="AJ58" s="283"/>
      <c r="AK58" s="283"/>
      <c r="AL58" s="283"/>
      <c r="AM58" s="283"/>
      <c r="AN58" s="282">
        <f t="shared" si="0"/>
        <v>0</v>
      </c>
      <c r="AO58" s="283"/>
      <c r="AP58" s="283"/>
      <c r="AQ58" s="83" t="s">
        <v>78</v>
      </c>
      <c r="AR58" s="80"/>
      <c r="AS58" s="89">
        <v>0</v>
      </c>
      <c r="AT58" s="90">
        <f t="shared" si="1"/>
        <v>0</v>
      </c>
      <c r="AU58" s="91">
        <f>'7 - Vedlejší náklady'!P86</f>
        <v>0</v>
      </c>
      <c r="AV58" s="90">
        <f>'7 - Vedlejší náklady'!J30</f>
        <v>0</v>
      </c>
      <c r="AW58" s="90">
        <f>'7 - Vedlejší náklady'!J31</f>
        <v>0</v>
      </c>
      <c r="AX58" s="90">
        <f>'7 - Vedlejší náklady'!J32</f>
        <v>0</v>
      </c>
      <c r="AY58" s="90">
        <f>'7 - Vedlejší náklady'!J33</f>
        <v>0</v>
      </c>
      <c r="AZ58" s="90">
        <f>'7 - Vedlejší náklady'!F30</f>
        <v>0</v>
      </c>
      <c r="BA58" s="90">
        <f>'7 - Vedlejší náklady'!F31</f>
        <v>0</v>
      </c>
      <c r="BB58" s="90">
        <f>'7 - Vedlejší náklady'!F32</f>
        <v>0</v>
      </c>
      <c r="BC58" s="90">
        <f>'7 - Vedlejší náklady'!F33</f>
        <v>0</v>
      </c>
      <c r="BD58" s="92">
        <f>'7 - Vedlejší náklady'!F34</f>
        <v>0</v>
      </c>
      <c r="BT58" s="88" t="s">
        <v>11</v>
      </c>
      <c r="BV58" s="88" t="s">
        <v>74</v>
      </c>
      <c r="BW58" s="88" t="s">
        <v>97</v>
      </c>
      <c r="BX58" s="88" t="s">
        <v>7</v>
      </c>
      <c r="CL58" s="88" t="s">
        <v>5</v>
      </c>
      <c r="CM58" s="88" t="s">
        <v>80</v>
      </c>
    </row>
    <row r="59" spans="1:91" s="1" customFormat="1" ht="30" customHeight="1">
      <c r="B59" s="35"/>
      <c r="AR59" s="35"/>
    </row>
    <row r="60" spans="1:91" s="1" customFormat="1" ht="6.95" customHeight="1"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35"/>
    </row>
  </sheetData>
  <mergeCells count="63">
    <mergeCell ref="L25:O25"/>
    <mergeCell ref="L26:O26"/>
    <mergeCell ref="L27:O27"/>
    <mergeCell ref="L28:O28"/>
    <mergeCell ref="K5:AO5"/>
    <mergeCell ref="K6:AO6"/>
    <mergeCell ref="AR2:BE2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L29:O29"/>
    <mergeCell ref="AN58:AP58"/>
    <mergeCell ref="AG58:AM58"/>
    <mergeCell ref="AG51:AM51"/>
    <mergeCell ref="AN51:AP51"/>
    <mergeCell ref="E20:AN20"/>
    <mergeCell ref="AK23:AO23"/>
    <mergeCell ref="W25:AE25"/>
    <mergeCell ref="AK25:AO25"/>
    <mergeCell ref="W26:AE26"/>
    <mergeCell ref="AK26:AO26"/>
    <mergeCell ref="W27:AE27"/>
    <mergeCell ref="AK27:AO27"/>
    <mergeCell ref="W28:AE28"/>
    <mergeCell ref="AK28:AO28"/>
    <mergeCell ref="W29:AE29"/>
    <mergeCell ref="AK29:AO29"/>
    <mergeCell ref="W30:AE30"/>
    <mergeCell ref="AK30:AO30"/>
    <mergeCell ref="X32:AB32"/>
    <mergeCell ref="AK32:AO32"/>
    <mergeCell ref="L42:AO42"/>
    <mergeCell ref="L30:O30"/>
    <mergeCell ref="D58:H58"/>
    <mergeCell ref="D52:H52"/>
    <mergeCell ref="D53:H53"/>
    <mergeCell ref="D54:H54"/>
    <mergeCell ref="D55:H55"/>
    <mergeCell ref="D56:H56"/>
    <mergeCell ref="D57:H57"/>
    <mergeCell ref="AM44:AN44"/>
    <mergeCell ref="AS46:AT48"/>
    <mergeCell ref="AM46:AP46"/>
    <mergeCell ref="AN49:AP49"/>
    <mergeCell ref="C49:G49"/>
    <mergeCell ref="I49:AF49"/>
    <mergeCell ref="AG49:AM49"/>
    <mergeCell ref="J57:AF57"/>
    <mergeCell ref="J58:AF58"/>
    <mergeCell ref="J52:AF52"/>
    <mergeCell ref="J53:AF53"/>
    <mergeCell ref="J54:AF54"/>
    <mergeCell ref="J55:AF55"/>
    <mergeCell ref="J56:AF56"/>
  </mergeCells>
  <hyperlinks>
    <hyperlink ref="K1:S1" location="C2" display="1) Rekapitulace stavby"/>
    <hyperlink ref="W1:AI1" location="C51" display="2) Rekapitulace objektů stavby a soupisů prací"/>
    <hyperlink ref="A52" location="'1 - Přístavba výtahu'!C2" display="/"/>
    <hyperlink ref="A53" location="'2 - Vegetační úpravy'!C2" display="/"/>
    <hyperlink ref="A54" location="'3 - ZTI '!C2" display="/"/>
    <hyperlink ref="A55" location="'4 - ÚT'!C2" display="/"/>
    <hyperlink ref="A56" location="'5 - EL silnoproud'!C2" display="/"/>
    <hyperlink ref="A57" location="'6 - EL slaboproud'!C2" display="/"/>
    <hyperlink ref="A58" location="'7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3"/>
  <sheetViews>
    <sheetView showGridLines="0" workbookViewId="0">
      <pane ySplit="1" topLeftCell="A86" activePane="bottomLeft" state="frozen"/>
      <selection pane="bottomLeft" activeCell="I102" sqref="I10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300" t="s">
        <v>99</v>
      </c>
      <c r="H1" s="300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4" t="s">
        <v>8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21" t="s">
        <v>79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80</v>
      </c>
    </row>
    <row r="4" spans="1:70" ht="36.950000000000003" customHeight="1">
      <c r="B4" s="25"/>
      <c r="C4" s="26"/>
      <c r="D4" s="27" t="s">
        <v>103</v>
      </c>
      <c r="E4" s="26"/>
      <c r="F4" s="26"/>
      <c r="G4" s="26"/>
      <c r="H4" s="26"/>
      <c r="I4" s="26"/>
      <c r="J4" s="26"/>
      <c r="K4" s="28"/>
      <c r="M4" s="29" t="s">
        <v>14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1" t="str">
        <f>'Rekapitulace stavby'!K6</f>
        <v>Přístavba výtahu 2.ZŠ Husitská, pavilon U12</v>
      </c>
      <c r="F7" s="302"/>
      <c r="G7" s="302"/>
      <c r="H7" s="302"/>
      <c r="I7" s="26"/>
      <c r="J7" s="26"/>
      <c r="K7" s="28"/>
    </row>
    <row r="8" spans="1:70" s="1" customFormat="1" ht="15">
      <c r="B8" s="35"/>
      <c r="C8" s="36"/>
      <c r="D8" s="33" t="s">
        <v>104</v>
      </c>
      <c r="E8" s="36"/>
      <c r="F8" s="36"/>
      <c r="G8" s="36"/>
      <c r="H8" s="36"/>
      <c r="I8" s="36"/>
      <c r="J8" s="36"/>
      <c r="K8" s="39"/>
    </row>
    <row r="9" spans="1:70" s="1" customFormat="1" ht="36.950000000000003" customHeight="1">
      <c r="B9" s="35"/>
      <c r="C9" s="36"/>
      <c r="D9" s="36"/>
      <c r="E9" s="303" t="s">
        <v>105</v>
      </c>
      <c r="F9" s="304"/>
      <c r="G9" s="304"/>
      <c r="H9" s="304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5" customHeight="1">
      <c r="B11" s="35"/>
      <c r="C11" s="36"/>
      <c r="D11" s="33" t="s">
        <v>20</v>
      </c>
      <c r="E11" s="36"/>
      <c r="F11" s="31" t="s">
        <v>5</v>
      </c>
      <c r="G11" s="36"/>
      <c r="H11" s="36"/>
      <c r="I11" s="33" t="s">
        <v>21</v>
      </c>
      <c r="J11" s="31" t="s">
        <v>5</v>
      </c>
      <c r="K11" s="39"/>
    </row>
    <row r="12" spans="1:70" s="1" customFormat="1" ht="14.45" customHeight="1">
      <c r="B12" s="35"/>
      <c r="C12" s="36"/>
      <c r="D12" s="33" t="s">
        <v>22</v>
      </c>
      <c r="E12" s="36"/>
      <c r="F12" s="31" t="s">
        <v>23</v>
      </c>
      <c r="G12" s="36"/>
      <c r="H12" s="36"/>
      <c r="I12" s="33" t="s">
        <v>24</v>
      </c>
      <c r="J12" s="96" t="str">
        <f>'Rekapitulace stavby'!AN8</f>
        <v>31. 1. 2017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5" customHeight="1">
      <c r="B14" s="35"/>
      <c r="C14" s="36"/>
      <c r="D14" s="33" t="s">
        <v>28</v>
      </c>
      <c r="E14" s="36"/>
      <c r="F14" s="36"/>
      <c r="G14" s="36"/>
      <c r="H14" s="36"/>
      <c r="I14" s="33" t="s">
        <v>29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30</v>
      </c>
      <c r="F15" s="36"/>
      <c r="G15" s="36"/>
      <c r="H15" s="36"/>
      <c r="I15" s="33" t="s">
        <v>31</v>
      </c>
      <c r="J15" s="31" t="s">
        <v>5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5" customHeight="1">
      <c r="B17" s="35"/>
      <c r="C17" s="36"/>
      <c r="D17" s="33" t="s">
        <v>32</v>
      </c>
      <c r="E17" s="36"/>
      <c r="F17" s="36"/>
      <c r="G17" s="36"/>
      <c r="H17" s="36"/>
      <c r="I17" s="33" t="s">
        <v>29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31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5" customHeight="1">
      <c r="B20" s="35"/>
      <c r="C20" s="36"/>
      <c r="D20" s="33" t="s">
        <v>34</v>
      </c>
      <c r="E20" s="36"/>
      <c r="F20" s="36"/>
      <c r="G20" s="36"/>
      <c r="H20" s="36"/>
      <c r="I20" s="33" t="s">
        <v>29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35</v>
      </c>
      <c r="F21" s="36"/>
      <c r="G21" s="36"/>
      <c r="H21" s="36"/>
      <c r="I21" s="33" t="s">
        <v>31</v>
      </c>
      <c r="J21" s="31" t="s">
        <v>5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5" customHeight="1">
      <c r="B23" s="35"/>
      <c r="C23" s="36"/>
      <c r="D23" s="33" t="s">
        <v>37</v>
      </c>
      <c r="E23" s="36"/>
      <c r="F23" s="36"/>
      <c r="G23" s="36"/>
      <c r="H23" s="36"/>
      <c r="I23" s="36"/>
      <c r="J23" s="36"/>
      <c r="K23" s="39"/>
    </row>
    <row r="24" spans="2:11" s="6" customFormat="1" ht="16.5" customHeight="1">
      <c r="B24" s="97"/>
      <c r="C24" s="98"/>
      <c r="D24" s="98"/>
      <c r="E24" s="286" t="s">
        <v>5</v>
      </c>
      <c r="F24" s="286"/>
      <c r="G24" s="286"/>
      <c r="H24" s="286"/>
      <c r="I24" s="98"/>
      <c r="J24" s="98"/>
      <c r="K24" s="99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38</v>
      </c>
      <c r="E27" s="36"/>
      <c r="F27" s="36"/>
      <c r="G27" s="36"/>
      <c r="H27" s="36"/>
      <c r="I27" s="36"/>
      <c r="J27" s="102">
        <f>ROUND(J99,0)</f>
        <v>0</v>
      </c>
      <c r="K27" s="39"/>
    </row>
    <row r="28" spans="2:11" s="1" customFormat="1" ht="6.95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5" customHeight="1">
      <c r="B29" s="35"/>
      <c r="C29" s="36"/>
      <c r="D29" s="36"/>
      <c r="E29" s="36"/>
      <c r="F29" s="40" t="s">
        <v>40</v>
      </c>
      <c r="G29" s="36"/>
      <c r="H29" s="36"/>
      <c r="I29" s="40" t="s">
        <v>39</v>
      </c>
      <c r="J29" s="40" t="s">
        <v>41</v>
      </c>
      <c r="K29" s="39"/>
    </row>
    <row r="30" spans="2:11" s="1" customFormat="1" ht="14.45" customHeight="1">
      <c r="B30" s="35"/>
      <c r="C30" s="36"/>
      <c r="D30" s="43" t="s">
        <v>42</v>
      </c>
      <c r="E30" s="43" t="s">
        <v>43</v>
      </c>
      <c r="F30" s="103">
        <f>ROUND(SUM(BE99:BE282), 0)</f>
        <v>0</v>
      </c>
      <c r="G30" s="36"/>
      <c r="H30" s="36"/>
      <c r="I30" s="104">
        <v>0.21</v>
      </c>
      <c r="J30" s="103">
        <f>ROUND(ROUND((SUM(BE99:BE282)), 0)*I30, 0)</f>
        <v>0</v>
      </c>
      <c r="K30" s="39"/>
    </row>
    <row r="31" spans="2:11" s="1" customFormat="1" ht="14.45" customHeight="1">
      <c r="B31" s="35"/>
      <c r="C31" s="36"/>
      <c r="D31" s="36"/>
      <c r="E31" s="43" t="s">
        <v>44</v>
      </c>
      <c r="F31" s="103">
        <f>ROUND(SUM(BF99:BF282), 0)</f>
        <v>0</v>
      </c>
      <c r="G31" s="36"/>
      <c r="H31" s="36"/>
      <c r="I31" s="104">
        <v>0.15</v>
      </c>
      <c r="J31" s="103">
        <f>ROUND(ROUND((SUM(BF99:BF282)), 0)*I31, 0)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45</v>
      </c>
      <c r="F32" s="103">
        <f>ROUND(SUM(BG99:BG282), 0)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46</v>
      </c>
      <c r="F33" s="103">
        <f>ROUND(SUM(BH99:BH282), 0)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47</v>
      </c>
      <c r="F34" s="103">
        <f>ROUND(SUM(BI99:BI282), 0)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48</v>
      </c>
      <c r="E36" s="65"/>
      <c r="F36" s="65"/>
      <c r="G36" s="107" t="s">
        <v>49</v>
      </c>
      <c r="H36" s="108" t="s">
        <v>50</v>
      </c>
      <c r="I36" s="65"/>
      <c r="J36" s="109">
        <f>SUM(J27:J34)</f>
        <v>0</v>
      </c>
      <c r="K36" s="110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5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50000000000003" customHeight="1">
      <c r="B42" s="35"/>
      <c r="C42" s="27" t="s">
        <v>106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5" customHeight="1">
      <c r="B44" s="35"/>
      <c r="C44" s="33" t="s">
        <v>18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1" t="str">
        <f>E7</f>
        <v>Přístavba výtahu 2.ZŠ Husitská, pavilon U12</v>
      </c>
      <c r="F45" s="302"/>
      <c r="G45" s="302"/>
      <c r="H45" s="302"/>
      <c r="I45" s="36"/>
      <c r="J45" s="36"/>
      <c r="K45" s="39"/>
    </row>
    <row r="46" spans="2:11" s="1" customFormat="1" ht="14.45" customHeight="1">
      <c r="B46" s="35"/>
      <c r="C46" s="33" t="s">
        <v>104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3" t="str">
        <f>E9</f>
        <v>1 - Přístavba výtahu</v>
      </c>
      <c r="F47" s="304"/>
      <c r="G47" s="304"/>
      <c r="H47" s="304"/>
      <c r="I47" s="3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22</v>
      </c>
      <c r="D49" s="36"/>
      <c r="E49" s="36"/>
      <c r="F49" s="31" t="str">
        <f>F12</f>
        <v>Nová Paka</v>
      </c>
      <c r="G49" s="36"/>
      <c r="H49" s="36"/>
      <c r="I49" s="33" t="s">
        <v>24</v>
      </c>
      <c r="J49" s="96" t="str">
        <f>IF(J12="","",J12)</f>
        <v>31. 1. 2017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5">
      <c r="B51" s="35"/>
      <c r="C51" s="33" t="s">
        <v>28</v>
      </c>
      <c r="D51" s="36"/>
      <c r="E51" s="36"/>
      <c r="F51" s="31" t="str">
        <f>E15</f>
        <v>ZŠ Nová Paka, Husitská 1695</v>
      </c>
      <c r="G51" s="36"/>
      <c r="H51" s="36"/>
      <c r="I51" s="33" t="s">
        <v>34</v>
      </c>
      <c r="J51" s="286" t="str">
        <f>E21</f>
        <v>Ateliér ADIP, Střelecká 437, Hradec Králové</v>
      </c>
      <c r="K51" s="39"/>
    </row>
    <row r="52" spans="2:47" s="1" customFormat="1" ht="14.45" customHeight="1">
      <c r="B52" s="35"/>
      <c r="C52" s="33" t="s">
        <v>32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107</v>
      </c>
      <c r="D54" s="105"/>
      <c r="E54" s="105"/>
      <c r="F54" s="105"/>
      <c r="G54" s="105"/>
      <c r="H54" s="105"/>
      <c r="I54" s="105"/>
      <c r="J54" s="113" t="s">
        <v>108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109</v>
      </c>
      <c r="D56" s="36"/>
      <c r="E56" s="36"/>
      <c r="F56" s="36"/>
      <c r="G56" s="36"/>
      <c r="H56" s="36"/>
      <c r="I56" s="36"/>
      <c r="J56" s="102">
        <f>J99</f>
        <v>0</v>
      </c>
      <c r="K56" s="39"/>
      <c r="AU56" s="21" t="s">
        <v>110</v>
      </c>
    </row>
    <row r="57" spans="2:47" s="7" customFormat="1" ht="24.95" customHeight="1">
      <c r="B57" s="116"/>
      <c r="C57" s="117"/>
      <c r="D57" s="118" t="s">
        <v>111</v>
      </c>
      <c r="E57" s="119"/>
      <c r="F57" s="119"/>
      <c r="G57" s="119"/>
      <c r="H57" s="119"/>
      <c r="I57" s="119"/>
      <c r="J57" s="120">
        <f>J100</f>
        <v>0</v>
      </c>
      <c r="K57" s="121"/>
    </row>
    <row r="58" spans="2:47" s="8" customFormat="1" ht="19.899999999999999" customHeight="1">
      <c r="B58" s="122"/>
      <c r="C58" s="123"/>
      <c r="D58" s="124" t="s">
        <v>112</v>
      </c>
      <c r="E58" s="125"/>
      <c r="F58" s="125"/>
      <c r="G58" s="125"/>
      <c r="H58" s="125"/>
      <c r="I58" s="125"/>
      <c r="J58" s="126">
        <f>J101</f>
        <v>0</v>
      </c>
      <c r="K58" s="127"/>
    </row>
    <row r="59" spans="2:47" s="8" customFormat="1" ht="19.899999999999999" customHeight="1">
      <c r="B59" s="122"/>
      <c r="C59" s="123"/>
      <c r="D59" s="124" t="s">
        <v>113</v>
      </c>
      <c r="E59" s="125"/>
      <c r="F59" s="125"/>
      <c r="G59" s="125"/>
      <c r="H59" s="125"/>
      <c r="I59" s="125"/>
      <c r="J59" s="126">
        <f>J113</f>
        <v>0</v>
      </c>
      <c r="K59" s="127"/>
    </row>
    <row r="60" spans="2:47" s="8" customFormat="1" ht="19.899999999999999" customHeight="1">
      <c r="B60" s="122"/>
      <c r="C60" s="123"/>
      <c r="D60" s="124" t="s">
        <v>114</v>
      </c>
      <c r="E60" s="125"/>
      <c r="F60" s="125"/>
      <c r="G60" s="125"/>
      <c r="H60" s="125"/>
      <c r="I60" s="125"/>
      <c r="J60" s="126">
        <f>J125</f>
        <v>0</v>
      </c>
      <c r="K60" s="127"/>
    </row>
    <row r="61" spans="2:47" s="8" customFormat="1" ht="19.899999999999999" customHeight="1">
      <c r="B61" s="122"/>
      <c r="C61" s="123"/>
      <c r="D61" s="124" t="s">
        <v>115</v>
      </c>
      <c r="E61" s="125"/>
      <c r="F61" s="125"/>
      <c r="G61" s="125"/>
      <c r="H61" s="125"/>
      <c r="I61" s="125"/>
      <c r="J61" s="126">
        <f>J135</f>
        <v>0</v>
      </c>
      <c r="K61" s="127"/>
    </row>
    <row r="62" spans="2:47" s="8" customFormat="1" ht="19.899999999999999" customHeight="1">
      <c r="B62" s="122"/>
      <c r="C62" s="123"/>
      <c r="D62" s="124" t="s">
        <v>116</v>
      </c>
      <c r="E62" s="125"/>
      <c r="F62" s="125"/>
      <c r="G62" s="125"/>
      <c r="H62" s="125"/>
      <c r="I62" s="125"/>
      <c r="J62" s="126">
        <f>J147</f>
        <v>0</v>
      </c>
      <c r="K62" s="127"/>
    </row>
    <row r="63" spans="2:47" s="8" customFormat="1" ht="19.899999999999999" customHeight="1">
      <c r="B63" s="122"/>
      <c r="C63" s="123"/>
      <c r="D63" s="124" t="s">
        <v>117</v>
      </c>
      <c r="E63" s="125"/>
      <c r="F63" s="125"/>
      <c r="G63" s="125"/>
      <c r="H63" s="125"/>
      <c r="I63" s="125"/>
      <c r="J63" s="126">
        <f>J177</f>
        <v>0</v>
      </c>
      <c r="K63" s="127"/>
    </row>
    <row r="64" spans="2:47" s="8" customFormat="1" ht="19.899999999999999" customHeight="1">
      <c r="B64" s="122"/>
      <c r="C64" s="123"/>
      <c r="D64" s="124" t="s">
        <v>118</v>
      </c>
      <c r="E64" s="125"/>
      <c r="F64" s="125"/>
      <c r="G64" s="125"/>
      <c r="H64" s="125"/>
      <c r="I64" s="125"/>
      <c r="J64" s="126">
        <f>J179</f>
        <v>0</v>
      </c>
      <c r="K64" s="127"/>
    </row>
    <row r="65" spans="2:11" s="8" customFormat="1" ht="19.899999999999999" customHeight="1">
      <c r="B65" s="122"/>
      <c r="C65" s="123"/>
      <c r="D65" s="124" t="s">
        <v>119</v>
      </c>
      <c r="E65" s="125"/>
      <c r="F65" s="125"/>
      <c r="G65" s="125"/>
      <c r="H65" s="125"/>
      <c r="I65" s="125"/>
      <c r="J65" s="126">
        <f>J197</f>
        <v>0</v>
      </c>
      <c r="K65" s="127"/>
    </row>
    <row r="66" spans="2:11" s="8" customFormat="1" ht="19.899999999999999" customHeight="1">
      <c r="B66" s="122"/>
      <c r="C66" s="123"/>
      <c r="D66" s="124" t="s">
        <v>120</v>
      </c>
      <c r="E66" s="125"/>
      <c r="F66" s="125"/>
      <c r="G66" s="125"/>
      <c r="H66" s="125"/>
      <c r="I66" s="125"/>
      <c r="J66" s="126">
        <f>J205</f>
        <v>0</v>
      </c>
      <c r="K66" s="127"/>
    </row>
    <row r="67" spans="2:11" s="7" customFormat="1" ht="24.95" customHeight="1">
      <c r="B67" s="116"/>
      <c r="C67" s="117"/>
      <c r="D67" s="118" t="s">
        <v>121</v>
      </c>
      <c r="E67" s="119"/>
      <c r="F67" s="119"/>
      <c r="G67" s="119"/>
      <c r="H67" s="119"/>
      <c r="I67" s="119"/>
      <c r="J67" s="120">
        <f>J207</f>
        <v>0</v>
      </c>
      <c r="K67" s="121"/>
    </row>
    <row r="68" spans="2:11" s="8" customFormat="1" ht="19.899999999999999" customHeight="1">
      <c r="B68" s="122"/>
      <c r="C68" s="123"/>
      <c r="D68" s="124" t="s">
        <v>122</v>
      </c>
      <c r="E68" s="125"/>
      <c r="F68" s="125"/>
      <c r="G68" s="125"/>
      <c r="H68" s="125"/>
      <c r="I68" s="125"/>
      <c r="J68" s="126">
        <f>J208</f>
        <v>0</v>
      </c>
      <c r="K68" s="127"/>
    </row>
    <row r="69" spans="2:11" s="8" customFormat="1" ht="19.899999999999999" customHeight="1">
      <c r="B69" s="122"/>
      <c r="C69" s="123"/>
      <c r="D69" s="124" t="s">
        <v>123</v>
      </c>
      <c r="E69" s="125"/>
      <c r="F69" s="125"/>
      <c r="G69" s="125"/>
      <c r="H69" s="125"/>
      <c r="I69" s="125"/>
      <c r="J69" s="126">
        <f>J212</f>
        <v>0</v>
      </c>
      <c r="K69" s="127"/>
    </row>
    <row r="70" spans="2:11" s="8" customFormat="1" ht="19.899999999999999" customHeight="1">
      <c r="B70" s="122"/>
      <c r="C70" s="123"/>
      <c r="D70" s="124" t="s">
        <v>124</v>
      </c>
      <c r="E70" s="125"/>
      <c r="F70" s="125"/>
      <c r="G70" s="125"/>
      <c r="H70" s="125"/>
      <c r="I70" s="125"/>
      <c r="J70" s="126">
        <f>J220</f>
        <v>0</v>
      </c>
      <c r="K70" s="127"/>
    </row>
    <row r="71" spans="2:11" s="8" customFormat="1" ht="19.899999999999999" customHeight="1">
      <c r="B71" s="122"/>
      <c r="C71" s="123"/>
      <c r="D71" s="124" t="s">
        <v>125</v>
      </c>
      <c r="E71" s="125"/>
      <c r="F71" s="125"/>
      <c r="G71" s="125"/>
      <c r="H71" s="125"/>
      <c r="I71" s="125"/>
      <c r="J71" s="126">
        <f>J230</f>
        <v>0</v>
      </c>
      <c r="K71" s="127"/>
    </row>
    <row r="72" spans="2:11" s="8" customFormat="1" ht="19.899999999999999" customHeight="1">
      <c r="B72" s="122"/>
      <c r="C72" s="123"/>
      <c r="D72" s="124" t="s">
        <v>126</v>
      </c>
      <c r="E72" s="125"/>
      <c r="F72" s="125"/>
      <c r="G72" s="125"/>
      <c r="H72" s="125"/>
      <c r="I72" s="125"/>
      <c r="J72" s="126">
        <f>J238</f>
        <v>0</v>
      </c>
      <c r="K72" s="127"/>
    </row>
    <row r="73" spans="2:11" s="8" customFormat="1" ht="19.899999999999999" customHeight="1">
      <c r="B73" s="122"/>
      <c r="C73" s="123"/>
      <c r="D73" s="124" t="s">
        <v>127</v>
      </c>
      <c r="E73" s="125"/>
      <c r="F73" s="125"/>
      <c r="G73" s="125"/>
      <c r="H73" s="125"/>
      <c r="I73" s="125"/>
      <c r="J73" s="126">
        <f>J244</f>
        <v>0</v>
      </c>
      <c r="K73" s="127"/>
    </row>
    <row r="74" spans="2:11" s="8" customFormat="1" ht="19.899999999999999" customHeight="1">
      <c r="B74" s="122"/>
      <c r="C74" s="123"/>
      <c r="D74" s="124" t="s">
        <v>128</v>
      </c>
      <c r="E74" s="125"/>
      <c r="F74" s="125"/>
      <c r="G74" s="125"/>
      <c r="H74" s="125"/>
      <c r="I74" s="125"/>
      <c r="J74" s="126">
        <f>J254</f>
        <v>0</v>
      </c>
      <c r="K74" s="127"/>
    </row>
    <row r="75" spans="2:11" s="8" customFormat="1" ht="19.899999999999999" customHeight="1">
      <c r="B75" s="122"/>
      <c r="C75" s="123"/>
      <c r="D75" s="124" t="s">
        <v>129</v>
      </c>
      <c r="E75" s="125"/>
      <c r="F75" s="125"/>
      <c r="G75" s="125"/>
      <c r="H75" s="125"/>
      <c r="I75" s="125"/>
      <c r="J75" s="126">
        <f>J261</f>
        <v>0</v>
      </c>
      <c r="K75" s="127"/>
    </row>
    <row r="76" spans="2:11" s="8" customFormat="1" ht="19.899999999999999" customHeight="1">
      <c r="B76" s="122"/>
      <c r="C76" s="123"/>
      <c r="D76" s="124" t="s">
        <v>130</v>
      </c>
      <c r="E76" s="125"/>
      <c r="F76" s="125"/>
      <c r="G76" s="125"/>
      <c r="H76" s="125"/>
      <c r="I76" s="125"/>
      <c r="J76" s="126">
        <f>J268</f>
        <v>0</v>
      </c>
      <c r="K76" s="127"/>
    </row>
    <row r="77" spans="2:11" s="8" customFormat="1" ht="19.899999999999999" customHeight="1">
      <c r="B77" s="122"/>
      <c r="C77" s="123"/>
      <c r="D77" s="124" t="s">
        <v>131</v>
      </c>
      <c r="E77" s="125"/>
      <c r="F77" s="125"/>
      <c r="G77" s="125"/>
      <c r="H77" s="125"/>
      <c r="I77" s="125"/>
      <c r="J77" s="126">
        <f>J275</f>
        <v>0</v>
      </c>
      <c r="K77" s="127"/>
    </row>
    <row r="78" spans="2:11" s="7" customFormat="1" ht="24.95" customHeight="1">
      <c r="B78" s="116"/>
      <c r="C78" s="117"/>
      <c r="D78" s="118" t="s">
        <v>132</v>
      </c>
      <c r="E78" s="119"/>
      <c r="F78" s="119"/>
      <c r="G78" s="119"/>
      <c r="H78" s="119"/>
      <c r="I78" s="119"/>
      <c r="J78" s="120">
        <f>J280</f>
        <v>0</v>
      </c>
      <c r="K78" s="121"/>
    </row>
    <row r="79" spans="2:11" s="8" customFormat="1" ht="19.899999999999999" customHeight="1">
      <c r="B79" s="122"/>
      <c r="C79" s="123"/>
      <c r="D79" s="124" t="s">
        <v>133</v>
      </c>
      <c r="E79" s="125"/>
      <c r="F79" s="125"/>
      <c r="G79" s="125"/>
      <c r="H79" s="125"/>
      <c r="I79" s="125"/>
      <c r="J79" s="126">
        <f>J281</f>
        <v>0</v>
      </c>
      <c r="K79" s="127"/>
    </row>
    <row r="80" spans="2:11" s="1" customFormat="1" ht="21.75" customHeight="1">
      <c r="B80" s="35"/>
      <c r="C80" s="36"/>
      <c r="D80" s="36"/>
      <c r="E80" s="36"/>
      <c r="F80" s="36"/>
      <c r="G80" s="36"/>
      <c r="H80" s="36"/>
      <c r="I80" s="36"/>
      <c r="J80" s="36"/>
      <c r="K80" s="39"/>
    </row>
    <row r="81" spans="2:12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2"/>
    </row>
    <row r="85" spans="2:12" s="1" customFormat="1" ht="6.95" customHeight="1"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35"/>
    </row>
    <row r="86" spans="2:12" s="1" customFormat="1" ht="36.950000000000003" customHeight="1">
      <c r="B86" s="35"/>
      <c r="C86" s="55" t="s">
        <v>134</v>
      </c>
      <c r="L86" s="35"/>
    </row>
    <row r="87" spans="2:12" s="1" customFormat="1" ht="6.95" customHeight="1">
      <c r="B87" s="35"/>
      <c r="L87" s="35"/>
    </row>
    <row r="88" spans="2:12" s="1" customFormat="1" ht="14.45" customHeight="1">
      <c r="B88" s="35"/>
      <c r="C88" s="57" t="s">
        <v>18</v>
      </c>
      <c r="L88" s="35"/>
    </row>
    <row r="89" spans="2:12" s="1" customFormat="1" ht="16.5" customHeight="1">
      <c r="B89" s="35"/>
      <c r="E89" s="297" t="str">
        <f>E7</f>
        <v>Přístavba výtahu 2.ZŠ Husitská, pavilon U12</v>
      </c>
      <c r="F89" s="298"/>
      <c r="G89" s="298"/>
      <c r="H89" s="298"/>
      <c r="L89" s="35"/>
    </row>
    <row r="90" spans="2:12" s="1" customFormat="1" ht="14.45" customHeight="1">
      <c r="B90" s="35"/>
      <c r="C90" s="57" t="s">
        <v>104</v>
      </c>
      <c r="L90" s="35"/>
    </row>
    <row r="91" spans="2:12" s="1" customFormat="1" ht="17.25" customHeight="1">
      <c r="B91" s="35"/>
      <c r="E91" s="280" t="str">
        <f>E9</f>
        <v>1 - Přístavba výtahu</v>
      </c>
      <c r="F91" s="299"/>
      <c r="G91" s="299"/>
      <c r="H91" s="299"/>
      <c r="L91" s="35"/>
    </row>
    <row r="92" spans="2:12" s="1" customFormat="1" ht="6.95" customHeight="1">
      <c r="B92" s="35"/>
      <c r="L92" s="35"/>
    </row>
    <row r="93" spans="2:12" s="1" customFormat="1" ht="18" customHeight="1">
      <c r="B93" s="35"/>
      <c r="C93" s="57" t="s">
        <v>22</v>
      </c>
      <c r="F93" s="128" t="str">
        <f>F12</f>
        <v>Nová Paka</v>
      </c>
      <c r="I93" s="57" t="s">
        <v>24</v>
      </c>
      <c r="J93" s="61" t="str">
        <f>IF(J12="","",J12)</f>
        <v>31. 1. 2017</v>
      </c>
      <c r="L93" s="35"/>
    </row>
    <row r="94" spans="2:12" s="1" customFormat="1" ht="6.95" customHeight="1">
      <c r="B94" s="35"/>
      <c r="L94" s="35"/>
    </row>
    <row r="95" spans="2:12" s="1" customFormat="1" ht="15">
      <c r="B95" s="35"/>
      <c r="C95" s="57" t="s">
        <v>28</v>
      </c>
      <c r="F95" s="128" t="str">
        <f>E15</f>
        <v>ZŠ Nová Paka, Husitská 1695</v>
      </c>
      <c r="I95" s="57" t="s">
        <v>34</v>
      </c>
      <c r="J95" s="128" t="str">
        <f>E21</f>
        <v>Ateliér ADIP, Střelecká 437, Hradec Králové</v>
      </c>
      <c r="L95" s="35"/>
    </row>
    <row r="96" spans="2:12" s="1" customFormat="1" ht="14.45" customHeight="1">
      <c r="B96" s="35"/>
      <c r="C96" s="57" t="s">
        <v>32</v>
      </c>
      <c r="F96" s="128" t="str">
        <f>IF(E18="","",E18)</f>
        <v xml:space="preserve"> </v>
      </c>
      <c r="L96" s="35"/>
    </row>
    <row r="97" spans="2:65" s="1" customFormat="1" ht="10.35" customHeight="1">
      <c r="B97" s="35"/>
      <c r="L97" s="35"/>
    </row>
    <row r="98" spans="2:65" s="9" customFormat="1" ht="29.25" customHeight="1">
      <c r="B98" s="129"/>
      <c r="C98" s="130" t="s">
        <v>135</v>
      </c>
      <c r="D98" s="131" t="s">
        <v>57</v>
      </c>
      <c r="E98" s="131" t="s">
        <v>53</v>
      </c>
      <c r="F98" s="131" t="s">
        <v>136</v>
      </c>
      <c r="G98" s="131" t="s">
        <v>137</v>
      </c>
      <c r="H98" s="131" t="s">
        <v>138</v>
      </c>
      <c r="I98" s="131" t="s">
        <v>139</v>
      </c>
      <c r="J98" s="131" t="s">
        <v>108</v>
      </c>
      <c r="K98" s="132" t="s">
        <v>140</v>
      </c>
      <c r="L98" s="129"/>
      <c r="M98" s="67" t="s">
        <v>141</v>
      </c>
      <c r="N98" s="68" t="s">
        <v>42</v>
      </c>
      <c r="O98" s="68" t="s">
        <v>142</v>
      </c>
      <c r="P98" s="68" t="s">
        <v>143</v>
      </c>
      <c r="Q98" s="68" t="s">
        <v>144</v>
      </c>
      <c r="R98" s="68" t="s">
        <v>145</v>
      </c>
      <c r="S98" s="68" t="s">
        <v>146</v>
      </c>
      <c r="T98" s="69" t="s">
        <v>147</v>
      </c>
    </row>
    <row r="99" spans="2:65" s="1" customFormat="1" ht="29.25" customHeight="1">
      <c r="B99" s="35"/>
      <c r="C99" s="71" t="s">
        <v>109</v>
      </c>
      <c r="J99" s="133">
        <f>BK99</f>
        <v>0</v>
      </c>
      <c r="L99" s="35"/>
      <c r="M99" s="70"/>
      <c r="N99" s="62"/>
      <c r="O99" s="62"/>
      <c r="P99" s="134">
        <f>P100+P207+P280</f>
        <v>1630.3953350000002</v>
      </c>
      <c r="Q99" s="62"/>
      <c r="R99" s="134">
        <f>R100+R207+R280</f>
        <v>132.91431461066881</v>
      </c>
      <c r="S99" s="62"/>
      <c r="T99" s="135">
        <f>T100+T207+T280</f>
        <v>8.828358999999999</v>
      </c>
      <c r="AT99" s="21" t="s">
        <v>71</v>
      </c>
      <c r="AU99" s="21" t="s">
        <v>110</v>
      </c>
      <c r="BK99" s="136">
        <f>BK100+BK207+BK280</f>
        <v>0</v>
      </c>
    </row>
    <row r="100" spans="2:65" s="10" customFormat="1" ht="37.35" customHeight="1">
      <c r="B100" s="137"/>
      <c r="D100" s="138" t="s">
        <v>71</v>
      </c>
      <c r="E100" s="139" t="s">
        <v>148</v>
      </c>
      <c r="F100" s="139" t="s">
        <v>149</v>
      </c>
      <c r="J100" s="140">
        <f>BK100</f>
        <v>0</v>
      </c>
      <c r="L100" s="137"/>
      <c r="M100" s="141"/>
      <c r="N100" s="142"/>
      <c r="O100" s="142"/>
      <c r="P100" s="143">
        <f>P101+P113+P125+P135+P147+P177+P179+P197+P205</f>
        <v>1422.9195740000002</v>
      </c>
      <c r="Q100" s="142"/>
      <c r="R100" s="143">
        <f>R101+R113+R125+R135+R147+R177+R179+R197+R205</f>
        <v>129.1411463089232</v>
      </c>
      <c r="S100" s="142"/>
      <c r="T100" s="144">
        <f>T101+T113+T125+T135+T147+T177+T179+T197+T205</f>
        <v>8.1669669999999996</v>
      </c>
      <c r="AR100" s="138" t="s">
        <v>11</v>
      </c>
      <c r="AT100" s="145" t="s">
        <v>71</v>
      </c>
      <c r="AU100" s="145" t="s">
        <v>72</v>
      </c>
      <c r="AY100" s="138" t="s">
        <v>150</v>
      </c>
      <c r="BK100" s="146">
        <f>BK101+BK113+BK125+BK135+BK147+BK177+BK179+BK197+BK205</f>
        <v>0</v>
      </c>
    </row>
    <row r="101" spans="2:65" s="10" customFormat="1" ht="19.899999999999999" customHeight="1">
      <c r="B101" s="137"/>
      <c r="D101" s="138" t="s">
        <v>71</v>
      </c>
      <c r="E101" s="147" t="s">
        <v>11</v>
      </c>
      <c r="F101" s="147" t="s">
        <v>151</v>
      </c>
      <c r="J101" s="148">
        <f>BK101</f>
        <v>0</v>
      </c>
      <c r="L101" s="137"/>
      <c r="M101" s="141"/>
      <c r="N101" s="142"/>
      <c r="O101" s="142"/>
      <c r="P101" s="143">
        <f>SUM(P102:P112)</f>
        <v>217.04861500000004</v>
      </c>
      <c r="Q101" s="142"/>
      <c r="R101" s="143">
        <f>SUM(R102:R112)</f>
        <v>0</v>
      </c>
      <c r="S101" s="142"/>
      <c r="T101" s="144">
        <f>SUM(T102:T112)</f>
        <v>0</v>
      </c>
      <c r="AR101" s="138" t="s">
        <v>11</v>
      </c>
      <c r="AT101" s="145" t="s">
        <v>71</v>
      </c>
      <c r="AU101" s="145" t="s">
        <v>11</v>
      </c>
      <c r="AY101" s="138" t="s">
        <v>150</v>
      </c>
      <c r="BK101" s="146">
        <f>SUM(BK102:BK112)</f>
        <v>0</v>
      </c>
    </row>
    <row r="102" spans="2:65" s="1" customFormat="1" ht="16.5" customHeight="1">
      <c r="B102" s="149"/>
      <c r="C102" s="150" t="s">
        <v>11</v>
      </c>
      <c r="D102" s="150" t="s">
        <v>152</v>
      </c>
      <c r="E102" s="151" t="s">
        <v>153</v>
      </c>
      <c r="F102" s="152" t="s">
        <v>154</v>
      </c>
      <c r="G102" s="153" t="s">
        <v>155</v>
      </c>
      <c r="H102" s="154">
        <v>42.35</v>
      </c>
      <c r="I102" s="261"/>
      <c r="J102" s="155">
        <f t="shared" ref="J102:J112" si="0">ROUND(I102*H102,0)</f>
        <v>0</v>
      </c>
      <c r="K102" s="152" t="s">
        <v>156</v>
      </c>
      <c r="L102" s="35"/>
      <c r="M102" s="156" t="s">
        <v>5</v>
      </c>
      <c r="N102" s="157" t="s">
        <v>43</v>
      </c>
      <c r="O102" s="158">
        <v>2.2490000000000001</v>
      </c>
      <c r="P102" s="158">
        <f t="shared" ref="P102:P112" si="1">O102*H102</f>
        <v>95.24515000000001</v>
      </c>
      <c r="Q102" s="158">
        <v>0</v>
      </c>
      <c r="R102" s="158">
        <f t="shared" ref="R102:R112" si="2">Q102*H102</f>
        <v>0</v>
      </c>
      <c r="S102" s="158">
        <v>0</v>
      </c>
      <c r="T102" s="159">
        <f t="shared" ref="T102:T112" si="3">S102*H102</f>
        <v>0</v>
      </c>
      <c r="AR102" s="21" t="s">
        <v>86</v>
      </c>
      <c r="AT102" s="21" t="s">
        <v>152</v>
      </c>
      <c r="AU102" s="21" t="s">
        <v>80</v>
      </c>
      <c r="AY102" s="21" t="s">
        <v>150</v>
      </c>
      <c r="BE102" s="160">
        <f t="shared" ref="BE102:BE112" si="4">IF(N102="základní",J102,0)</f>
        <v>0</v>
      </c>
      <c r="BF102" s="160">
        <f t="shared" ref="BF102:BF112" si="5">IF(N102="snížená",J102,0)</f>
        <v>0</v>
      </c>
      <c r="BG102" s="160">
        <f t="shared" ref="BG102:BG112" si="6">IF(N102="zákl. přenesená",J102,0)</f>
        <v>0</v>
      </c>
      <c r="BH102" s="160">
        <f t="shared" ref="BH102:BH112" si="7">IF(N102="sníž. přenesená",J102,0)</f>
        <v>0</v>
      </c>
      <c r="BI102" s="160">
        <f t="shared" ref="BI102:BI112" si="8">IF(N102="nulová",J102,0)</f>
        <v>0</v>
      </c>
      <c r="BJ102" s="21" t="s">
        <v>11</v>
      </c>
      <c r="BK102" s="160">
        <f t="shared" ref="BK102:BK112" si="9">ROUND(I102*H102,0)</f>
        <v>0</v>
      </c>
      <c r="BL102" s="21" t="s">
        <v>86</v>
      </c>
      <c r="BM102" s="21" t="s">
        <v>157</v>
      </c>
    </row>
    <row r="103" spans="2:65" s="1" customFormat="1" ht="16.5" customHeight="1">
      <c r="B103" s="149"/>
      <c r="C103" s="150" t="s">
        <v>80</v>
      </c>
      <c r="D103" s="150" t="s">
        <v>152</v>
      </c>
      <c r="E103" s="151" t="s">
        <v>158</v>
      </c>
      <c r="F103" s="152" t="s">
        <v>159</v>
      </c>
      <c r="G103" s="153" t="s">
        <v>155</v>
      </c>
      <c r="H103" s="154">
        <v>42.35</v>
      </c>
      <c r="I103" s="261"/>
      <c r="J103" s="155">
        <f t="shared" si="0"/>
        <v>0</v>
      </c>
      <c r="K103" s="152" t="s">
        <v>156</v>
      </c>
      <c r="L103" s="35"/>
      <c r="M103" s="156" t="s">
        <v>5</v>
      </c>
      <c r="N103" s="157" t="s">
        <v>43</v>
      </c>
      <c r="O103" s="158">
        <v>0.107</v>
      </c>
      <c r="P103" s="158">
        <f t="shared" si="1"/>
        <v>4.5314500000000004</v>
      </c>
      <c r="Q103" s="158">
        <v>0</v>
      </c>
      <c r="R103" s="158">
        <f t="shared" si="2"/>
        <v>0</v>
      </c>
      <c r="S103" s="158">
        <v>0</v>
      </c>
      <c r="T103" s="159">
        <f t="shared" si="3"/>
        <v>0</v>
      </c>
      <c r="AR103" s="21" t="s">
        <v>86</v>
      </c>
      <c r="AT103" s="21" t="s">
        <v>152</v>
      </c>
      <c r="AU103" s="21" t="s">
        <v>80</v>
      </c>
      <c r="AY103" s="21" t="s">
        <v>150</v>
      </c>
      <c r="BE103" s="160">
        <f t="shared" si="4"/>
        <v>0</v>
      </c>
      <c r="BF103" s="160">
        <f t="shared" si="5"/>
        <v>0</v>
      </c>
      <c r="BG103" s="160">
        <f t="shared" si="6"/>
        <v>0</v>
      </c>
      <c r="BH103" s="160">
        <f t="shared" si="7"/>
        <v>0</v>
      </c>
      <c r="BI103" s="160">
        <f t="shared" si="8"/>
        <v>0</v>
      </c>
      <c r="BJ103" s="21" t="s">
        <v>11</v>
      </c>
      <c r="BK103" s="160">
        <f t="shared" si="9"/>
        <v>0</v>
      </c>
      <c r="BL103" s="21" t="s">
        <v>86</v>
      </c>
      <c r="BM103" s="21" t="s">
        <v>160</v>
      </c>
    </row>
    <row r="104" spans="2:65" s="1" customFormat="1" ht="16.5" customHeight="1">
      <c r="B104" s="149"/>
      <c r="C104" s="150" t="s">
        <v>83</v>
      </c>
      <c r="D104" s="150" t="s">
        <v>152</v>
      </c>
      <c r="E104" s="151" t="s">
        <v>161</v>
      </c>
      <c r="F104" s="152" t="s">
        <v>162</v>
      </c>
      <c r="G104" s="153" t="s">
        <v>155</v>
      </c>
      <c r="H104" s="154">
        <v>27.31</v>
      </c>
      <c r="I104" s="261"/>
      <c r="J104" s="155">
        <f t="shared" si="0"/>
        <v>0</v>
      </c>
      <c r="K104" s="152" t="s">
        <v>156</v>
      </c>
      <c r="L104" s="35"/>
      <c r="M104" s="156" t="s">
        <v>5</v>
      </c>
      <c r="N104" s="157" t="s">
        <v>43</v>
      </c>
      <c r="O104" s="158">
        <v>2.3199999999999998</v>
      </c>
      <c r="P104" s="158">
        <f t="shared" si="1"/>
        <v>63.359199999999994</v>
      </c>
      <c r="Q104" s="158">
        <v>0</v>
      </c>
      <c r="R104" s="158">
        <f t="shared" si="2"/>
        <v>0</v>
      </c>
      <c r="S104" s="158">
        <v>0</v>
      </c>
      <c r="T104" s="159">
        <f t="shared" si="3"/>
        <v>0</v>
      </c>
      <c r="AR104" s="21" t="s">
        <v>86</v>
      </c>
      <c r="AT104" s="21" t="s">
        <v>152</v>
      </c>
      <c r="AU104" s="21" t="s">
        <v>80</v>
      </c>
      <c r="AY104" s="21" t="s">
        <v>150</v>
      </c>
      <c r="BE104" s="160">
        <f t="shared" si="4"/>
        <v>0</v>
      </c>
      <c r="BF104" s="160">
        <f t="shared" si="5"/>
        <v>0</v>
      </c>
      <c r="BG104" s="160">
        <f t="shared" si="6"/>
        <v>0</v>
      </c>
      <c r="BH104" s="160">
        <f t="shared" si="7"/>
        <v>0</v>
      </c>
      <c r="BI104" s="160">
        <f t="shared" si="8"/>
        <v>0</v>
      </c>
      <c r="BJ104" s="21" t="s">
        <v>11</v>
      </c>
      <c r="BK104" s="160">
        <f t="shared" si="9"/>
        <v>0</v>
      </c>
      <c r="BL104" s="21" t="s">
        <v>86</v>
      </c>
      <c r="BM104" s="21" t="s">
        <v>163</v>
      </c>
    </row>
    <row r="105" spans="2:65" s="1" customFormat="1" ht="16.5" customHeight="1">
      <c r="B105" s="149"/>
      <c r="C105" s="150" t="s">
        <v>86</v>
      </c>
      <c r="D105" s="150" t="s">
        <v>152</v>
      </c>
      <c r="E105" s="151" t="s">
        <v>164</v>
      </c>
      <c r="F105" s="152" t="s">
        <v>165</v>
      </c>
      <c r="G105" s="153" t="s">
        <v>155</v>
      </c>
      <c r="H105" s="154">
        <v>69.66</v>
      </c>
      <c r="I105" s="261"/>
      <c r="J105" s="155">
        <f t="shared" si="0"/>
        <v>0</v>
      </c>
      <c r="K105" s="152" t="s">
        <v>156</v>
      </c>
      <c r="L105" s="35"/>
      <c r="M105" s="156" t="s">
        <v>5</v>
      </c>
      <c r="N105" s="157" t="s">
        <v>43</v>
      </c>
      <c r="O105" s="158">
        <v>0.34499999999999997</v>
      </c>
      <c r="P105" s="158">
        <f t="shared" si="1"/>
        <v>24.032699999999998</v>
      </c>
      <c r="Q105" s="158">
        <v>0</v>
      </c>
      <c r="R105" s="158">
        <f t="shared" si="2"/>
        <v>0</v>
      </c>
      <c r="S105" s="158">
        <v>0</v>
      </c>
      <c r="T105" s="159">
        <f t="shared" si="3"/>
        <v>0</v>
      </c>
      <c r="AR105" s="21" t="s">
        <v>86</v>
      </c>
      <c r="AT105" s="21" t="s">
        <v>152</v>
      </c>
      <c r="AU105" s="21" t="s">
        <v>80</v>
      </c>
      <c r="AY105" s="21" t="s">
        <v>150</v>
      </c>
      <c r="BE105" s="160">
        <f t="shared" si="4"/>
        <v>0</v>
      </c>
      <c r="BF105" s="160">
        <f t="shared" si="5"/>
        <v>0</v>
      </c>
      <c r="BG105" s="160">
        <f t="shared" si="6"/>
        <v>0</v>
      </c>
      <c r="BH105" s="160">
        <f t="shared" si="7"/>
        <v>0</v>
      </c>
      <c r="BI105" s="160">
        <f t="shared" si="8"/>
        <v>0</v>
      </c>
      <c r="BJ105" s="21" t="s">
        <v>11</v>
      </c>
      <c r="BK105" s="160">
        <f t="shared" si="9"/>
        <v>0</v>
      </c>
      <c r="BL105" s="21" t="s">
        <v>86</v>
      </c>
      <c r="BM105" s="21" t="s">
        <v>166</v>
      </c>
    </row>
    <row r="106" spans="2:65" s="1" customFormat="1" ht="16.5" customHeight="1">
      <c r="B106" s="149"/>
      <c r="C106" s="150" t="s">
        <v>89</v>
      </c>
      <c r="D106" s="150" t="s">
        <v>152</v>
      </c>
      <c r="E106" s="151" t="s">
        <v>167</v>
      </c>
      <c r="F106" s="152" t="s">
        <v>168</v>
      </c>
      <c r="G106" s="153" t="s">
        <v>155</v>
      </c>
      <c r="H106" s="154">
        <v>24.785</v>
      </c>
      <c r="I106" s="261"/>
      <c r="J106" s="155">
        <f t="shared" si="0"/>
        <v>0</v>
      </c>
      <c r="K106" s="152" t="s">
        <v>156</v>
      </c>
      <c r="L106" s="35"/>
      <c r="M106" s="156" t="s">
        <v>5</v>
      </c>
      <c r="N106" s="157" t="s">
        <v>43</v>
      </c>
      <c r="O106" s="158">
        <v>4.3999999999999997E-2</v>
      </c>
      <c r="P106" s="158">
        <f t="shared" si="1"/>
        <v>1.0905399999999998</v>
      </c>
      <c r="Q106" s="158">
        <v>0</v>
      </c>
      <c r="R106" s="158">
        <f t="shared" si="2"/>
        <v>0</v>
      </c>
      <c r="S106" s="158">
        <v>0</v>
      </c>
      <c r="T106" s="159">
        <f t="shared" si="3"/>
        <v>0</v>
      </c>
      <c r="AR106" s="21" t="s">
        <v>86</v>
      </c>
      <c r="AT106" s="21" t="s">
        <v>152</v>
      </c>
      <c r="AU106" s="21" t="s">
        <v>80</v>
      </c>
      <c r="AY106" s="21" t="s">
        <v>150</v>
      </c>
      <c r="BE106" s="160">
        <f t="shared" si="4"/>
        <v>0</v>
      </c>
      <c r="BF106" s="160">
        <f t="shared" si="5"/>
        <v>0</v>
      </c>
      <c r="BG106" s="160">
        <f t="shared" si="6"/>
        <v>0</v>
      </c>
      <c r="BH106" s="160">
        <f t="shared" si="7"/>
        <v>0</v>
      </c>
      <c r="BI106" s="160">
        <f t="shared" si="8"/>
        <v>0</v>
      </c>
      <c r="BJ106" s="21" t="s">
        <v>11</v>
      </c>
      <c r="BK106" s="160">
        <f t="shared" si="9"/>
        <v>0</v>
      </c>
      <c r="BL106" s="21" t="s">
        <v>86</v>
      </c>
      <c r="BM106" s="21" t="s">
        <v>169</v>
      </c>
    </row>
    <row r="107" spans="2:65" s="1" customFormat="1" ht="16.5" customHeight="1">
      <c r="B107" s="149"/>
      <c r="C107" s="150" t="s">
        <v>92</v>
      </c>
      <c r="D107" s="150" t="s">
        <v>152</v>
      </c>
      <c r="E107" s="151" t="s">
        <v>170</v>
      </c>
      <c r="F107" s="152" t="s">
        <v>171</v>
      </c>
      <c r="G107" s="153" t="s">
        <v>155</v>
      </c>
      <c r="H107" s="154">
        <v>44.875</v>
      </c>
      <c r="I107" s="261"/>
      <c r="J107" s="155">
        <f t="shared" si="0"/>
        <v>0</v>
      </c>
      <c r="K107" s="152" t="s">
        <v>156</v>
      </c>
      <c r="L107" s="35"/>
      <c r="M107" s="156" t="s">
        <v>5</v>
      </c>
      <c r="N107" s="157" t="s">
        <v>43</v>
      </c>
      <c r="O107" s="158">
        <v>8.3000000000000004E-2</v>
      </c>
      <c r="P107" s="158">
        <f t="shared" si="1"/>
        <v>3.7246250000000001</v>
      </c>
      <c r="Q107" s="158">
        <v>0</v>
      </c>
      <c r="R107" s="158">
        <f t="shared" si="2"/>
        <v>0</v>
      </c>
      <c r="S107" s="158">
        <v>0</v>
      </c>
      <c r="T107" s="159">
        <f t="shared" si="3"/>
        <v>0</v>
      </c>
      <c r="AR107" s="21" t="s">
        <v>86</v>
      </c>
      <c r="AT107" s="21" t="s">
        <v>152</v>
      </c>
      <c r="AU107" s="21" t="s">
        <v>80</v>
      </c>
      <c r="AY107" s="21" t="s">
        <v>150</v>
      </c>
      <c r="BE107" s="160">
        <f t="shared" si="4"/>
        <v>0</v>
      </c>
      <c r="BF107" s="160">
        <f t="shared" si="5"/>
        <v>0</v>
      </c>
      <c r="BG107" s="160">
        <f t="shared" si="6"/>
        <v>0</v>
      </c>
      <c r="BH107" s="160">
        <f t="shared" si="7"/>
        <v>0</v>
      </c>
      <c r="BI107" s="160">
        <f t="shared" si="8"/>
        <v>0</v>
      </c>
      <c r="BJ107" s="21" t="s">
        <v>11</v>
      </c>
      <c r="BK107" s="160">
        <f t="shared" si="9"/>
        <v>0</v>
      </c>
      <c r="BL107" s="21" t="s">
        <v>86</v>
      </c>
      <c r="BM107" s="21" t="s">
        <v>172</v>
      </c>
    </row>
    <row r="108" spans="2:65" s="1" customFormat="1" ht="16.5" customHeight="1">
      <c r="B108" s="149"/>
      <c r="C108" s="150" t="s">
        <v>95</v>
      </c>
      <c r="D108" s="150" t="s">
        <v>152</v>
      </c>
      <c r="E108" s="151" t="s">
        <v>173</v>
      </c>
      <c r="F108" s="152" t="s">
        <v>174</v>
      </c>
      <c r="G108" s="153" t="s">
        <v>155</v>
      </c>
      <c r="H108" s="154">
        <v>44.875</v>
      </c>
      <c r="I108" s="261"/>
      <c r="J108" s="155">
        <f t="shared" si="0"/>
        <v>0</v>
      </c>
      <c r="K108" s="152" t="s">
        <v>156</v>
      </c>
      <c r="L108" s="35"/>
      <c r="M108" s="156" t="s">
        <v>5</v>
      </c>
      <c r="N108" s="157" t="s">
        <v>43</v>
      </c>
      <c r="O108" s="158">
        <v>8.9999999999999993E-3</v>
      </c>
      <c r="P108" s="158">
        <f t="shared" si="1"/>
        <v>0.40387499999999998</v>
      </c>
      <c r="Q108" s="158">
        <v>0</v>
      </c>
      <c r="R108" s="158">
        <f t="shared" si="2"/>
        <v>0</v>
      </c>
      <c r="S108" s="158">
        <v>0</v>
      </c>
      <c r="T108" s="159">
        <f t="shared" si="3"/>
        <v>0</v>
      </c>
      <c r="AR108" s="21" t="s">
        <v>86</v>
      </c>
      <c r="AT108" s="21" t="s">
        <v>152</v>
      </c>
      <c r="AU108" s="21" t="s">
        <v>80</v>
      </c>
      <c r="AY108" s="21" t="s">
        <v>150</v>
      </c>
      <c r="BE108" s="160">
        <f t="shared" si="4"/>
        <v>0</v>
      </c>
      <c r="BF108" s="160">
        <f t="shared" si="5"/>
        <v>0</v>
      </c>
      <c r="BG108" s="160">
        <f t="shared" si="6"/>
        <v>0</v>
      </c>
      <c r="BH108" s="160">
        <f t="shared" si="7"/>
        <v>0</v>
      </c>
      <c r="BI108" s="160">
        <f t="shared" si="8"/>
        <v>0</v>
      </c>
      <c r="BJ108" s="21" t="s">
        <v>11</v>
      </c>
      <c r="BK108" s="160">
        <f t="shared" si="9"/>
        <v>0</v>
      </c>
      <c r="BL108" s="21" t="s">
        <v>86</v>
      </c>
      <c r="BM108" s="21" t="s">
        <v>175</v>
      </c>
    </row>
    <row r="109" spans="2:65" s="1" customFormat="1" ht="16.5" customHeight="1">
      <c r="B109" s="149"/>
      <c r="C109" s="150" t="s">
        <v>176</v>
      </c>
      <c r="D109" s="150" t="s">
        <v>152</v>
      </c>
      <c r="E109" s="151" t="s">
        <v>177</v>
      </c>
      <c r="F109" s="152" t="s">
        <v>178</v>
      </c>
      <c r="G109" s="153" t="s">
        <v>179</v>
      </c>
      <c r="H109" s="154">
        <v>80.775000000000006</v>
      </c>
      <c r="I109" s="261"/>
      <c r="J109" s="155">
        <f t="shared" si="0"/>
        <v>0</v>
      </c>
      <c r="K109" s="152" t="s">
        <v>156</v>
      </c>
      <c r="L109" s="35"/>
      <c r="M109" s="156" t="s">
        <v>5</v>
      </c>
      <c r="N109" s="157" t="s">
        <v>43</v>
      </c>
      <c r="O109" s="158">
        <v>0</v>
      </c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AR109" s="21" t="s">
        <v>86</v>
      </c>
      <c r="AT109" s="21" t="s">
        <v>152</v>
      </c>
      <c r="AU109" s="21" t="s">
        <v>80</v>
      </c>
      <c r="AY109" s="21" t="s">
        <v>150</v>
      </c>
      <c r="BE109" s="160">
        <f t="shared" si="4"/>
        <v>0</v>
      </c>
      <c r="BF109" s="160">
        <f t="shared" si="5"/>
        <v>0</v>
      </c>
      <c r="BG109" s="160">
        <f t="shared" si="6"/>
        <v>0</v>
      </c>
      <c r="BH109" s="160">
        <f t="shared" si="7"/>
        <v>0</v>
      </c>
      <c r="BI109" s="160">
        <f t="shared" si="8"/>
        <v>0</v>
      </c>
      <c r="BJ109" s="21" t="s">
        <v>11</v>
      </c>
      <c r="BK109" s="160">
        <f t="shared" si="9"/>
        <v>0</v>
      </c>
      <c r="BL109" s="21" t="s">
        <v>86</v>
      </c>
      <c r="BM109" s="21" t="s">
        <v>180</v>
      </c>
    </row>
    <row r="110" spans="2:65" s="1" customFormat="1" ht="16.5" customHeight="1">
      <c r="B110" s="149"/>
      <c r="C110" s="150" t="s">
        <v>181</v>
      </c>
      <c r="D110" s="150" t="s">
        <v>152</v>
      </c>
      <c r="E110" s="151" t="s">
        <v>182</v>
      </c>
      <c r="F110" s="152" t="s">
        <v>183</v>
      </c>
      <c r="G110" s="153" t="s">
        <v>155</v>
      </c>
      <c r="H110" s="154">
        <v>24.785</v>
      </c>
      <c r="I110" s="261"/>
      <c r="J110" s="155">
        <f t="shared" si="0"/>
        <v>0</v>
      </c>
      <c r="K110" s="152" t="s">
        <v>156</v>
      </c>
      <c r="L110" s="35"/>
      <c r="M110" s="156" t="s">
        <v>5</v>
      </c>
      <c r="N110" s="157" t="s">
        <v>43</v>
      </c>
      <c r="O110" s="158">
        <v>0.65200000000000002</v>
      </c>
      <c r="P110" s="158">
        <f t="shared" si="1"/>
        <v>16.15982</v>
      </c>
      <c r="Q110" s="158">
        <v>0</v>
      </c>
      <c r="R110" s="158">
        <f t="shared" si="2"/>
        <v>0</v>
      </c>
      <c r="S110" s="158">
        <v>0</v>
      </c>
      <c r="T110" s="159">
        <f t="shared" si="3"/>
        <v>0</v>
      </c>
      <c r="AR110" s="21" t="s">
        <v>86</v>
      </c>
      <c r="AT110" s="21" t="s">
        <v>152</v>
      </c>
      <c r="AU110" s="21" t="s">
        <v>80</v>
      </c>
      <c r="AY110" s="21" t="s">
        <v>150</v>
      </c>
      <c r="BE110" s="160">
        <f t="shared" si="4"/>
        <v>0</v>
      </c>
      <c r="BF110" s="160">
        <f t="shared" si="5"/>
        <v>0</v>
      </c>
      <c r="BG110" s="160">
        <f t="shared" si="6"/>
        <v>0</v>
      </c>
      <c r="BH110" s="160">
        <f t="shared" si="7"/>
        <v>0</v>
      </c>
      <c r="BI110" s="160">
        <f t="shared" si="8"/>
        <v>0</v>
      </c>
      <c r="BJ110" s="21" t="s">
        <v>11</v>
      </c>
      <c r="BK110" s="160">
        <f t="shared" si="9"/>
        <v>0</v>
      </c>
      <c r="BL110" s="21" t="s">
        <v>86</v>
      </c>
      <c r="BM110" s="21" t="s">
        <v>184</v>
      </c>
    </row>
    <row r="111" spans="2:65" s="1" customFormat="1" ht="16.5" customHeight="1">
      <c r="B111" s="149"/>
      <c r="C111" s="150" t="s">
        <v>26</v>
      </c>
      <c r="D111" s="150" t="s">
        <v>152</v>
      </c>
      <c r="E111" s="151" t="s">
        <v>167</v>
      </c>
      <c r="F111" s="152" t="s">
        <v>168</v>
      </c>
      <c r="G111" s="153" t="s">
        <v>155</v>
      </c>
      <c r="H111" s="154">
        <v>24.785</v>
      </c>
      <c r="I111" s="261"/>
      <c r="J111" s="155">
        <f t="shared" si="0"/>
        <v>0</v>
      </c>
      <c r="K111" s="152" t="s">
        <v>156</v>
      </c>
      <c r="L111" s="35"/>
      <c r="M111" s="156" t="s">
        <v>5</v>
      </c>
      <c r="N111" s="157" t="s">
        <v>43</v>
      </c>
      <c r="O111" s="158">
        <v>4.3999999999999997E-2</v>
      </c>
      <c r="P111" s="158">
        <f t="shared" si="1"/>
        <v>1.0905399999999998</v>
      </c>
      <c r="Q111" s="158">
        <v>0</v>
      </c>
      <c r="R111" s="158">
        <f t="shared" si="2"/>
        <v>0</v>
      </c>
      <c r="S111" s="158">
        <v>0</v>
      </c>
      <c r="T111" s="159">
        <f t="shared" si="3"/>
        <v>0</v>
      </c>
      <c r="AR111" s="21" t="s">
        <v>86</v>
      </c>
      <c r="AT111" s="21" t="s">
        <v>152</v>
      </c>
      <c r="AU111" s="21" t="s">
        <v>80</v>
      </c>
      <c r="AY111" s="21" t="s">
        <v>150</v>
      </c>
      <c r="BE111" s="160">
        <f t="shared" si="4"/>
        <v>0</v>
      </c>
      <c r="BF111" s="160">
        <f t="shared" si="5"/>
        <v>0</v>
      </c>
      <c r="BG111" s="160">
        <f t="shared" si="6"/>
        <v>0</v>
      </c>
      <c r="BH111" s="160">
        <f t="shared" si="7"/>
        <v>0</v>
      </c>
      <c r="BI111" s="160">
        <f t="shared" si="8"/>
        <v>0</v>
      </c>
      <c r="BJ111" s="21" t="s">
        <v>11</v>
      </c>
      <c r="BK111" s="160">
        <f t="shared" si="9"/>
        <v>0</v>
      </c>
      <c r="BL111" s="21" t="s">
        <v>86</v>
      </c>
      <c r="BM111" s="21" t="s">
        <v>185</v>
      </c>
    </row>
    <row r="112" spans="2:65" s="1" customFormat="1" ht="16.5" customHeight="1">
      <c r="B112" s="149"/>
      <c r="C112" s="150" t="s">
        <v>186</v>
      </c>
      <c r="D112" s="150" t="s">
        <v>152</v>
      </c>
      <c r="E112" s="151" t="s">
        <v>187</v>
      </c>
      <c r="F112" s="152" t="s">
        <v>188</v>
      </c>
      <c r="G112" s="153" t="s">
        <v>155</v>
      </c>
      <c r="H112" s="154">
        <v>24.785</v>
      </c>
      <c r="I112" s="261"/>
      <c r="J112" s="155">
        <f t="shared" si="0"/>
        <v>0</v>
      </c>
      <c r="K112" s="152" t="s">
        <v>156</v>
      </c>
      <c r="L112" s="35"/>
      <c r="M112" s="156" t="s">
        <v>5</v>
      </c>
      <c r="N112" s="157" t="s">
        <v>43</v>
      </c>
      <c r="O112" s="158">
        <v>0.29899999999999999</v>
      </c>
      <c r="P112" s="158">
        <f t="shared" si="1"/>
        <v>7.4107149999999997</v>
      </c>
      <c r="Q112" s="158">
        <v>0</v>
      </c>
      <c r="R112" s="158">
        <f t="shared" si="2"/>
        <v>0</v>
      </c>
      <c r="S112" s="158">
        <v>0</v>
      </c>
      <c r="T112" s="159">
        <f t="shared" si="3"/>
        <v>0</v>
      </c>
      <c r="AR112" s="21" t="s">
        <v>86</v>
      </c>
      <c r="AT112" s="21" t="s">
        <v>152</v>
      </c>
      <c r="AU112" s="21" t="s">
        <v>80</v>
      </c>
      <c r="AY112" s="21" t="s">
        <v>150</v>
      </c>
      <c r="BE112" s="160">
        <f t="shared" si="4"/>
        <v>0</v>
      </c>
      <c r="BF112" s="160">
        <f t="shared" si="5"/>
        <v>0</v>
      </c>
      <c r="BG112" s="160">
        <f t="shared" si="6"/>
        <v>0</v>
      </c>
      <c r="BH112" s="160">
        <f t="shared" si="7"/>
        <v>0</v>
      </c>
      <c r="BI112" s="160">
        <f t="shared" si="8"/>
        <v>0</v>
      </c>
      <c r="BJ112" s="21" t="s">
        <v>11</v>
      </c>
      <c r="BK112" s="160">
        <f t="shared" si="9"/>
        <v>0</v>
      </c>
      <c r="BL112" s="21" t="s">
        <v>86</v>
      </c>
      <c r="BM112" s="21" t="s">
        <v>189</v>
      </c>
    </row>
    <row r="113" spans="2:65" s="10" customFormat="1" ht="29.85" customHeight="1">
      <c r="B113" s="137"/>
      <c r="D113" s="138" t="s">
        <v>71</v>
      </c>
      <c r="E113" s="147" t="s">
        <v>80</v>
      </c>
      <c r="F113" s="147" t="s">
        <v>190</v>
      </c>
      <c r="J113" s="148">
        <f>BK113</f>
        <v>0</v>
      </c>
      <c r="L113" s="137"/>
      <c r="M113" s="141"/>
      <c r="N113" s="142"/>
      <c r="O113" s="142"/>
      <c r="P113" s="143">
        <f>SUM(P114:P124)</f>
        <v>57.637310999999997</v>
      </c>
      <c r="Q113" s="142"/>
      <c r="R113" s="143">
        <f>SUM(R114:R124)</f>
        <v>60.097705464535991</v>
      </c>
      <c r="S113" s="142"/>
      <c r="T113" s="144">
        <f>SUM(T114:T124)</f>
        <v>0</v>
      </c>
      <c r="AR113" s="138" t="s">
        <v>11</v>
      </c>
      <c r="AT113" s="145" t="s">
        <v>71</v>
      </c>
      <c r="AU113" s="145" t="s">
        <v>11</v>
      </c>
      <c r="AY113" s="138" t="s">
        <v>150</v>
      </c>
      <c r="BK113" s="146">
        <f>SUM(BK114:BK124)</f>
        <v>0</v>
      </c>
    </row>
    <row r="114" spans="2:65" s="1" customFormat="1" ht="25.5" customHeight="1">
      <c r="B114" s="149"/>
      <c r="C114" s="150" t="s">
        <v>191</v>
      </c>
      <c r="D114" s="150" t="s">
        <v>152</v>
      </c>
      <c r="E114" s="151" t="s">
        <v>192</v>
      </c>
      <c r="F114" s="152" t="s">
        <v>193</v>
      </c>
      <c r="G114" s="153" t="s">
        <v>194</v>
      </c>
      <c r="H114" s="154">
        <v>18</v>
      </c>
      <c r="I114" s="261"/>
      <c r="J114" s="155">
        <f t="shared" ref="J114:J124" si="10">ROUND(I114*H114,0)</f>
        <v>0</v>
      </c>
      <c r="K114" s="152" t="s">
        <v>156</v>
      </c>
      <c r="L114" s="35"/>
      <c r="M114" s="156" t="s">
        <v>5</v>
      </c>
      <c r="N114" s="157" t="s">
        <v>43</v>
      </c>
      <c r="O114" s="158">
        <v>0.21</v>
      </c>
      <c r="P114" s="158">
        <f t="shared" ref="P114:P124" si="11">O114*H114</f>
        <v>3.78</v>
      </c>
      <c r="Q114" s="158">
        <v>0.22656960000000001</v>
      </c>
      <c r="R114" s="158">
        <f t="shared" ref="R114:R124" si="12">Q114*H114</f>
        <v>4.0782528000000005</v>
      </c>
      <c r="S114" s="158">
        <v>0</v>
      </c>
      <c r="T114" s="159">
        <f t="shared" ref="T114:T124" si="13">S114*H114</f>
        <v>0</v>
      </c>
      <c r="AR114" s="21" t="s">
        <v>86</v>
      </c>
      <c r="AT114" s="21" t="s">
        <v>152</v>
      </c>
      <c r="AU114" s="21" t="s">
        <v>80</v>
      </c>
      <c r="AY114" s="21" t="s">
        <v>150</v>
      </c>
      <c r="BE114" s="160">
        <f t="shared" ref="BE114:BE124" si="14">IF(N114="základní",J114,0)</f>
        <v>0</v>
      </c>
      <c r="BF114" s="160">
        <f t="shared" ref="BF114:BF124" si="15">IF(N114="snížená",J114,0)</f>
        <v>0</v>
      </c>
      <c r="BG114" s="160">
        <f t="shared" ref="BG114:BG124" si="16">IF(N114="zákl. přenesená",J114,0)</f>
        <v>0</v>
      </c>
      <c r="BH114" s="160">
        <f t="shared" ref="BH114:BH124" si="17">IF(N114="sníž. přenesená",J114,0)</f>
        <v>0</v>
      </c>
      <c r="BI114" s="160">
        <f t="shared" ref="BI114:BI124" si="18">IF(N114="nulová",J114,0)</f>
        <v>0</v>
      </c>
      <c r="BJ114" s="21" t="s">
        <v>11</v>
      </c>
      <c r="BK114" s="160">
        <f t="shared" ref="BK114:BK124" si="19">ROUND(I114*H114,0)</f>
        <v>0</v>
      </c>
      <c r="BL114" s="21" t="s">
        <v>86</v>
      </c>
      <c r="BM114" s="21" t="s">
        <v>195</v>
      </c>
    </row>
    <row r="115" spans="2:65" s="1" customFormat="1" ht="25.5" customHeight="1">
      <c r="B115" s="149"/>
      <c r="C115" s="150" t="s">
        <v>196</v>
      </c>
      <c r="D115" s="150" t="s">
        <v>152</v>
      </c>
      <c r="E115" s="151" t="s">
        <v>197</v>
      </c>
      <c r="F115" s="152" t="s">
        <v>198</v>
      </c>
      <c r="G115" s="153" t="s">
        <v>155</v>
      </c>
      <c r="H115" s="154">
        <v>3.85</v>
      </c>
      <c r="I115" s="261"/>
      <c r="J115" s="155">
        <f t="shared" si="10"/>
        <v>0</v>
      </c>
      <c r="K115" s="152" t="s">
        <v>156</v>
      </c>
      <c r="L115" s="35"/>
      <c r="M115" s="156" t="s">
        <v>5</v>
      </c>
      <c r="N115" s="157" t="s">
        <v>43</v>
      </c>
      <c r="O115" s="158">
        <v>1.0249999999999999</v>
      </c>
      <c r="P115" s="158">
        <f t="shared" si="11"/>
        <v>3.9462499999999996</v>
      </c>
      <c r="Q115" s="158">
        <v>2.16</v>
      </c>
      <c r="R115" s="158">
        <f t="shared" si="12"/>
        <v>8.3160000000000007</v>
      </c>
      <c r="S115" s="158">
        <v>0</v>
      </c>
      <c r="T115" s="159">
        <f t="shared" si="13"/>
        <v>0</v>
      </c>
      <c r="AR115" s="21" t="s">
        <v>86</v>
      </c>
      <c r="AT115" s="21" t="s">
        <v>152</v>
      </c>
      <c r="AU115" s="21" t="s">
        <v>80</v>
      </c>
      <c r="AY115" s="21" t="s">
        <v>150</v>
      </c>
      <c r="BE115" s="160">
        <f t="shared" si="14"/>
        <v>0</v>
      </c>
      <c r="BF115" s="160">
        <f t="shared" si="15"/>
        <v>0</v>
      </c>
      <c r="BG115" s="160">
        <f t="shared" si="16"/>
        <v>0</v>
      </c>
      <c r="BH115" s="160">
        <f t="shared" si="17"/>
        <v>0</v>
      </c>
      <c r="BI115" s="160">
        <f t="shared" si="18"/>
        <v>0</v>
      </c>
      <c r="BJ115" s="21" t="s">
        <v>11</v>
      </c>
      <c r="BK115" s="160">
        <f t="shared" si="19"/>
        <v>0</v>
      </c>
      <c r="BL115" s="21" t="s">
        <v>86</v>
      </c>
      <c r="BM115" s="21" t="s">
        <v>199</v>
      </c>
    </row>
    <row r="116" spans="2:65" s="1" customFormat="1" ht="16.5" customHeight="1">
      <c r="B116" s="149"/>
      <c r="C116" s="150" t="s">
        <v>200</v>
      </c>
      <c r="D116" s="150" t="s">
        <v>152</v>
      </c>
      <c r="E116" s="151" t="s">
        <v>201</v>
      </c>
      <c r="F116" s="152" t="s">
        <v>202</v>
      </c>
      <c r="G116" s="153" t="s">
        <v>155</v>
      </c>
      <c r="H116" s="154">
        <v>5.71</v>
      </c>
      <c r="I116" s="261"/>
      <c r="J116" s="155">
        <f t="shared" si="10"/>
        <v>0</v>
      </c>
      <c r="K116" s="152" t="s">
        <v>156</v>
      </c>
      <c r="L116" s="35"/>
      <c r="M116" s="156" t="s">
        <v>5</v>
      </c>
      <c r="N116" s="157" t="s">
        <v>43</v>
      </c>
      <c r="O116" s="158">
        <v>0.58399999999999996</v>
      </c>
      <c r="P116" s="158">
        <f t="shared" si="11"/>
        <v>3.3346399999999998</v>
      </c>
      <c r="Q116" s="158">
        <v>2.2563422040000001</v>
      </c>
      <c r="R116" s="158">
        <f t="shared" si="12"/>
        <v>12.88371398484</v>
      </c>
      <c r="S116" s="158">
        <v>0</v>
      </c>
      <c r="T116" s="159">
        <f t="shared" si="13"/>
        <v>0</v>
      </c>
      <c r="AR116" s="21" t="s">
        <v>86</v>
      </c>
      <c r="AT116" s="21" t="s">
        <v>152</v>
      </c>
      <c r="AU116" s="21" t="s">
        <v>80</v>
      </c>
      <c r="AY116" s="21" t="s">
        <v>150</v>
      </c>
      <c r="BE116" s="160">
        <f t="shared" si="14"/>
        <v>0</v>
      </c>
      <c r="BF116" s="160">
        <f t="shared" si="15"/>
        <v>0</v>
      </c>
      <c r="BG116" s="160">
        <f t="shared" si="16"/>
        <v>0</v>
      </c>
      <c r="BH116" s="160">
        <f t="shared" si="17"/>
        <v>0</v>
      </c>
      <c r="BI116" s="160">
        <f t="shared" si="18"/>
        <v>0</v>
      </c>
      <c r="BJ116" s="21" t="s">
        <v>11</v>
      </c>
      <c r="BK116" s="160">
        <f t="shared" si="19"/>
        <v>0</v>
      </c>
      <c r="BL116" s="21" t="s">
        <v>86</v>
      </c>
      <c r="BM116" s="21" t="s">
        <v>203</v>
      </c>
    </row>
    <row r="117" spans="2:65" s="1" customFormat="1" ht="16.5" customHeight="1">
      <c r="B117" s="149"/>
      <c r="C117" s="150" t="s">
        <v>12</v>
      </c>
      <c r="D117" s="150" t="s">
        <v>152</v>
      </c>
      <c r="E117" s="151" t="s">
        <v>204</v>
      </c>
      <c r="F117" s="152" t="s">
        <v>205</v>
      </c>
      <c r="G117" s="153" t="s">
        <v>155</v>
      </c>
      <c r="H117" s="154">
        <v>8.3149999999999995</v>
      </c>
      <c r="I117" s="261"/>
      <c r="J117" s="155">
        <f t="shared" si="10"/>
        <v>0</v>
      </c>
      <c r="K117" s="152" t="s">
        <v>156</v>
      </c>
      <c r="L117" s="35"/>
      <c r="M117" s="156" t="s">
        <v>5</v>
      </c>
      <c r="N117" s="157" t="s">
        <v>43</v>
      </c>
      <c r="O117" s="158">
        <v>0.58399999999999996</v>
      </c>
      <c r="P117" s="158">
        <f t="shared" si="11"/>
        <v>4.8559599999999996</v>
      </c>
      <c r="Q117" s="158">
        <v>2.2563422040000001</v>
      </c>
      <c r="R117" s="158">
        <f t="shared" si="12"/>
        <v>18.761485426259998</v>
      </c>
      <c r="S117" s="158">
        <v>0</v>
      </c>
      <c r="T117" s="159">
        <f t="shared" si="13"/>
        <v>0</v>
      </c>
      <c r="AR117" s="21" t="s">
        <v>86</v>
      </c>
      <c r="AT117" s="21" t="s">
        <v>152</v>
      </c>
      <c r="AU117" s="21" t="s">
        <v>80</v>
      </c>
      <c r="AY117" s="21" t="s">
        <v>150</v>
      </c>
      <c r="BE117" s="160">
        <f t="shared" si="14"/>
        <v>0</v>
      </c>
      <c r="BF117" s="160">
        <f t="shared" si="15"/>
        <v>0</v>
      </c>
      <c r="BG117" s="160">
        <f t="shared" si="16"/>
        <v>0</v>
      </c>
      <c r="BH117" s="160">
        <f t="shared" si="17"/>
        <v>0</v>
      </c>
      <c r="BI117" s="160">
        <f t="shared" si="18"/>
        <v>0</v>
      </c>
      <c r="BJ117" s="21" t="s">
        <v>11</v>
      </c>
      <c r="BK117" s="160">
        <f t="shared" si="19"/>
        <v>0</v>
      </c>
      <c r="BL117" s="21" t="s">
        <v>86</v>
      </c>
      <c r="BM117" s="21" t="s">
        <v>206</v>
      </c>
    </row>
    <row r="118" spans="2:65" s="1" customFormat="1" ht="16.5" customHeight="1">
      <c r="B118" s="149"/>
      <c r="C118" s="150" t="s">
        <v>207</v>
      </c>
      <c r="D118" s="150" t="s">
        <v>152</v>
      </c>
      <c r="E118" s="151" t="s">
        <v>208</v>
      </c>
      <c r="F118" s="152" t="s">
        <v>209</v>
      </c>
      <c r="G118" s="153" t="s">
        <v>210</v>
      </c>
      <c r="H118" s="154">
        <v>8.27</v>
      </c>
      <c r="I118" s="261"/>
      <c r="J118" s="155">
        <f t="shared" si="10"/>
        <v>0</v>
      </c>
      <c r="K118" s="152" t="s">
        <v>156</v>
      </c>
      <c r="L118" s="35"/>
      <c r="M118" s="156" t="s">
        <v>5</v>
      </c>
      <c r="N118" s="157" t="s">
        <v>43</v>
      </c>
      <c r="O118" s="158">
        <v>0.36399999999999999</v>
      </c>
      <c r="P118" s="158">
        <f t="shared" si="11"/>
        <v>3.0102799999999998</v>
      </c>
      <c r="Q118" s="158">
        <v>1.0258999999999999E-3</v>
      </c>
      <c r="R118" s="158">
        <f t="shared" si="12"/>
        <v>8.4841929999999992E-3</v>
      </c>
      <c r="S118" s="158">
        <v>0</v>
      </c>
      <c r="T118" s="159">
        <f t="shared" si="13"/>
        <v>0</v>
      </c>
      <c r="AR118" s="21" t="s">
        <v>86</v>
      </c>
      <c r="AT118" s="21" t="s">
        <v>152</v>
      </c>
      <c r="AU118" s="21" t="s">
        <v>80</v>
      </c>
      <c r="AY118" s="21" t="s">
        <v>150</v>
      </c>
      <c r="BE118" s="160">
        <f t="shared" si="14"/>
        <v>0</v>
      </c>
      <c r="BF118" s="160">
        <f t="shared" si="15"/>
        <v>0</v>
      </c>
      <c r="BG118" s="160">
        <f t="shared" si="16"/>
        <v>0</v>
      </c>
      <c r="BH118" s="160">
        <f t="shared" si="17"/>
        <v>0</v>
      </c>
      <c r="BI118" s="160">
        <f t="shared" si="18"/>
        <v>0</v>
      </c>
      <c r="BJ118" s="21" t="s">
        <v>11</v>
      </c>
      <c r="BK118" s="160">
        <f t="shared" si="19"/>
        <v>0</v>
      </c>
      <c r="BL118" s="21" t="s">
        <v>86</v>
      </c>
      <c r="BM118" s="21" t="s">
        <v>211</v>
      </c>
    </row>
    <row r="119" spans="2:65" s="1" customFormat="1" ht="16.5" customHeight="1">
      <c r="B119" s="149"/>
      <c r="C119" s="150" t="s">
        <v>212</v>
      </c>
      <c r="D119" s="150" t="s">
        <v>152</v>
      </c>
      <c r="E119" s="151" t="s">
        <v>213</v>
      </c>
      <c r="F119" s="152" t="s">
        <v>214</v>
      </c>
      <c r="G119" s="153" t="s">
        <v>210</v>
      </c>
      <c r="H119" s="154">
        <v>8.27</v>
      </c>
      <c r="I119" s="261"/>
      <c r="J119" s="155">
        <f t="shared" si="10"/>
        <v>0</v>
      </c>
      <c r="K119" s="152" t="s">
        <v>156</v>
      </c>
      <c r="L119" s="35"/>
      <c r="M119" s="156" t="s">
        <v>5</v>
      </c>
      <c r="N119" s="157" t="s">
        <v>43</v>
      </c>
      <c r="O119" s="158">
        <v>0.20100000000000001</v>
      </c>
      <c r="P119" s="158">
        <f t="shared" si="11"/>
        <v>1.6622699999999999</v>
      </c>
      <c r="Q119" s="158">
        <v>0</v>
      </c>
      <c r="R119" s="158">
        <f t="shared" si="12"/>
        <v>0</v>
      </c>
      <c r="S119" s="158">
        <v>0</v>
      </c>
      <c r="T119" s="159">
        <f t="shared" si="13"/>
        <v>0</v>
      </c>
      <c r="AR119" s="21" t="s">
        <v>86</v>
      </c>
      <c r="AT119" s="21" t="s">
        <v>152</v>
      </c>
      <c r="AU119" s="21" t="s">
        <v>80</v>
      </c>
      <c r="AY119" s="21" t="s">
        <v>150</v>
      </c>
      <c r="BE119" s="160">
        <f t="shared" si="14"/>
        <v>0</v>
      </c>
      <c r="BF119" s="160">
        <f t="shared" si="15"/>
        <v>0</v>
      </c>
      <c r="BG119" s="160">
        <f t="shared" si="16"/>
        <v>0</v>
      </c>
      <c r="BH119" s="160">
        <f t="shared" si="17"/>
        <v>0</v>
      </c>
      <c r="BI119" s="160">
        <f t="shared" si="18"/>
        <v>0</v>
      </c>
      <c r="BJ119" s="21" t="s">
        <v>11</v>
      </c>
      <c r="BK119" s="160">
        <f t="shared" si="19"/>
        <v>0</v>
      </c>
      <c r="BL119" s="21" t="s">
        <v>86</v>
      </c>
      <c r="BM119" s="21" t="s">
        <v>215</v>
      </c>
    </row>
    <row r="120" spans="2:65" s="1" customFormat="1" ht="25.5" customHeight="1">
      <c r="B120" s="149"/>
      <c r="C120" s="150" t="s">
        <v>216</v>
      </c>
      <c r="D120" s="150" t="s">
        <v>152</v>
      </c>
      <c r="E120" s="151" t="s">
        <v>217</v>
      </c>
      <c r="F120" s="152" t="s">
        <v>218</v>
      </c>
      <c r="G120" s="153" t="s">
        <v>210</v>
      </c>
      <c r="H120" s="154">
        <v>6.8520000000000003</v>
      </c>
      <c r="I120" s="261"/>
      <c r="J120" s="155">
        <f t="shared" si="10"/>
        <v>0</v>
      </c>
      <c r="K120" s="152" t="s">
        <v>156</v>
      </c>
      <c r="L120" s="35"/>
      <c r="M120" s="156" t="s">
        <v>5</v>
      </c>
      <c r="N120" s="157" t="s">
        <v>43</v>
      </c>
      <c r="O120" s="158">
        <v>0.94</v>
      </c>
      <c r="P120" s="158">
        <f t="shared" si="11"/>
        <v>6.4408799999999999</v>
      </c>
      <c r="Q120" s="158">
        <v>0.67488603999999996</v>
      </c>
      <c r="R120" s="158">
        <f t="shared" si="12"/>
        <v>4.6243191460800004</v>
      </c>
      <c r="S120" s="158">
        <v>0</v>
      </c>
      <c r="T120" s="159">
        <f t="shared" si="13"/>
        <v>0</v>
      </c>
      <c r="AR120" s="21" t="s">
        <v>86</v>
      </c>
      <c r="AT120" s="21" t="s">
        <v>152</v>
      </c>
      <c r="AU120" s="21" t="s">
        <v>80</v>
      </c>
      <c r="AY120" s="21" t="s">
        <v>150</v>
      </c>
      <c r="BE120" s="160">
        <f t="shared" si="14"/>
        <v>0</v>
      </c>
      <c r="BF120" s="160">
        <f t="shared" si="15"/>
        <v>0</v>
      </c>
      <c r="BG120" s="160">
        <f t="shared" si="16"/>
        <v>0</v>
      </c>
      <c r="BH120" s="160">
        <f t="shared" si="17"/>
        <v>0</v>
      </c>
      <c r="BI120" s="160">
        <f t="shared" si="18"/>
        <v>0</v>
      </c>
      <c r="BJ120" s="21" t="s">
        <v>11</v>
      </c>
      <c r="BK120" s="160">
        <f t="shared" si="19"/>
        <v>0</v>
      </c>
      <c r="BL120" s="21" t="s">
        <v>86</v>
      </c>
      <c r="BM120" s="21" t="s">
        <v>219</v>
      </c>
    </row>
    <row r="121" spans="2:65" s="1" customFormat="1" ht="16.5" customHeight="1">
      <c r="B121" s="149"/>
      <c r="C121" s="150" t="s">
        <v>220</v>
      </c>
      <c r="D121" s="150" t="s">
        <v>152</v>
      </c>
      <c r="E121" s="151" t="s">
        <v>221</v>
      </c>
      <c r="F121" s="152" t="s">
        <v>222</v>
      </c>
      <c r="G121" s="153" t="s">
        <v>155</v>
      </c>
      <c r="H121" s="154">
        <v>4.524</v>
      </c>
      <c r="I121" s="261"/>
      <c r="J121" s="155">
        <f t="shared" si="10"/>
        <v>0</v>
      </c>
      <c r="K121" s="152" t="s">
        <v>156</v>
      </c>
      <c r="L121" s="35"/>
      <c r="M121" s="156" t="s">
        <v>5</v>
      </c>
      <c r="N121" s="157" t="s">
        <v>43</v>
      </c>
      <c r="O121" s="158">
        <v>0.71499999999999997</v>
      </c>
      <c r="P121" s="158">
        <f t="shared" si="11"/>
        <v>3.2346599999999999</v>
      </c>
      <c r="Q121" s="158">
        <v>2.4532922039999998</v>
      </c>
      <c r="R121" s="158">
        <f t="shared" si="12"/>
        <v>11.098693930895999</v>
      </c>
      <c r="S121" s="158">
        <v>0</v>
      </c>
      <c r="T121" s="159">
        <f t="shared" si="13"/>
        <v>0</v>
      </c>
      <c r="AR121" s="21" t="s">
        <v>86</v>
      </c>
      <c r="AT121" s="21" t="s">
        <v>152</v>
      </c>
      <c r="AU121" s="21" t="s">
        <v>80</v>
      </c>
      <c r="AY121" s="21" t="s">
        <v>150</v>
      </c>
      <c r="BE121" s="160">
        <f t="shared" si="14"/>
        <v>0</v>
      </c>
      <c r="BF121" s="160">
        <f t="shared" si="15"/>
        <v>0</v>
      </c>
      <c r="BG121" s="160">
        <f t="shared" si="16"/>
        <v>0</v>
      </c>
      <c r="BH121" s="160">
        <f t="shared" si="17"/>
        <v>0</v>
      </c>
      <c r="BI121" s="160">
        <f t="shared" si="18"/>
        <v>0</v>
      </c>
      <c r="BJ121" s="21" t="s">
        <v>11</v>
      </c>
      <c r="BK121" s="160">
        <f t="shared" si="19"/>
        <v>0</v>
      </c>
      <c r="BL121" s="21" t="s">
        <v>86</v>
      </c>
      <c r="BM121" s="21" t="s">
        <v>223</v>
      </c>
    </row>
    <row r="122" spans="2:65" s="1" customFormat="1" ht="16.5" customHeight="1">
      <c r="B122" s="149"/>
      <c r="C122" s="150" t="s">
        <v>224</v>
      </c>
      <c r="D122" s="150" t="s">
        <v>152</v>
      </c>
      <c r="E122" s="151" t="s">
        <v>225</v>
      </c>
      <c r="F122" s="152" t="s">
        <v>226</v>
      </c>
      <c r="G122" s="153" t="s">
        <v>210</v>
      </c>
      <c r="H122" s="154">
        <v>22.068999999999999</v>
      </c>
      <c r="I122" s="261"/>
      <c r="J122" s="155">
        <f t="shared" si="10"/>
        <v>0</v>
      </c>
      <c r="K122" s="152" t="s">
        <v>156</v>
      </c>
      <c r="L122" s="35"/>
      <c r="M122" s="156" t="s">
        <v>5</v>
      </c>
      <c r="N122" s="157" t="s">
        <v>43</v>
      </c>
      <c r="O122" s="158">
        <v>0.53600000000000003</v>
      </c>
      <c r="P122" s="158">
        <f t="shared" si="11"/>
        <v>11.828984</v>
      </c>
      <c r="Q122" s="158">
        <v>1.0859400000000001E-3</v>
      </c>
      <c r="R122" s="158">
        <f t="shared" si="12"/>
        <v>2.3965609860000001E-2</v>
      </c>
      <c r="S122" s="158">
        <v>0</v>
      </c>
      <c r="T122" s="159">
        <f t="shared" si="13"/>
        <v>0</v>
      </c>
      <c r="AR122" s="21" t="s">
        <v>86</v>
      </c>
      <c r="AT122" s="21" t="s">
        <v>152</v>
      </c>
      <c r="AU122" s="21" t="s">
        <v>80</v>
      </c>
      <c r="AY122" s="21" t="s">
        <v>150</v>
      </c>
      <c r="BE122" s="160">
        <f t="shared" si="14"/>
        <v>0</v>
      </c>
      <c r="BF122" s="160">
        <f t="shared" si="15"/>
        <v>0</v>
      </c>
      <c r="BG122" s="160">
        <f t="shared" si="16"/>
        <v>0</v>
      </c>
      <c r="BH122" s="160">
        <f t="shared" si="17"/>
        <v>0</v>
      </c>
      <c r="BI122" s="160">
        <f t="shared" si="18"/>
        <v>0</v>
      </c>
      <c r="BJ122" s="21" t="s">
        <v>11</v>
      </c>
      <c r="BK122" s="160">
        <f t="shared" si="19"/>
        <v>0</v>
      </c>
      <c r="BL122" s="21" t="s">
        <v>86</v>
      </c>
      <c r="BM122" s="21" t="s">
        <v>227</v>
      </c>
    </row>
    <row r="123" spans="2:65" s="1" customFormat="1" ht="16.5" customHeight="1">
      <c r="B123" s="149"/>
      <c r="C123" s="150" t="s">
        <v>10</v>
      </c>
      <c r="D123" s="150" t="s">
        <v>152</v>
      </c>
      <c r="E123" s="151" t="s">
        <v>228</v>
      </c>
      <c r="F123" s="152" t="s">
        <v>229</v>
      </c>
      <c r="G123" s="153" t="s">
        <v>210</v>
      </c>
      <c r="H123" s="154">
        <v>22.068999999999999</v>
      </c>
      <c r="I123" s="261"/>
      <c r="J123" s="155">
        <f t="shared" si="10"/>
        <v>0</v>
      </c>
      <c r="K123" s="152" t="s">
        <v>156</v>
      </c>
      <c r="L123" s="35"/>
      <c r="M123" s="156" t="s">
        <v>5</v>
      </c>
      <c r="N123" s="157" t="s">
        <v>43</v>
      </c>
      <c r="O123" s="158">
        <v>0.28299999999999997</v>
      </c>
      <c r="P123" s="158">
        <f t="shared" si="11"/>
        <v>6.2455269999999992</v>
      </c>
      <c r="Q123" s="158">
        <v>0</v>
      </c>
      <c r="R123" s="158">
        <f t="shared" si="12"/>
        <v>0</v>
      </c>
      <c r="S123" s="158">
        <v>0</v>
      </c>
      <c r="T123" s="159">
        <f t="shared" si="13"/>
        <v>0</v>
      </c>
      <c r="AR123" s="21" t="s">
        <v>86</v>
      </c>
      <c r="AT123" s="21" t="s">
        <v>152</v>
      </c>
      <c r="AU123" s="21" t="s">
        <v>80</v>
      </c>
      <c r="AY123" s="21" t="s">
        <v>150</v>
      </c>
      <c r="BE123" s="160">
        <f t="shared" si="14"/>
        <v>0</v>
      </c>
      <c r="BF123" s="160">
        <f t="shared" si="15"/>
        <v>0</v>
      </c>
      <c r="BG123" s="160">
        <f t="shared" si="16"/>
        <v>0</v>
      </c>
      <c r="BH123" s="160">
        <f t="shared" si="17"/>
        <v>0</v>
      </c>
      <c r="BI123" s="160">
        <f t="shared" si="18"/>
        <v>0</v>
      </c>
      <c r="BJ123" s="21" t="s">
        <v>11</v>
      </c>
      <c r="BK123" s="160">
        <f t="shared" si="19"/>
        <v>0</v>
      </c>
      <c r="BL123" s="21" t="s">
        <v>86</v>
      </c>
      <c r="BM123" s="21" t="s">
        <v>230</v>
      </c>
    </row>
    <row r="124" spans="2:65" s="1" customFormat="1" ht="16.5" customHeight="1">
      <c r="B124" s="149"/>
      <c r="C124" s="150" t="s">
        <v>231</v>
      </c>
      <c r="D124" s="150" t="s">
        <v>152</v>
      </c>
      <c r="E124" s="151" t="s">
        <v>232</v>
      </c>
      <c r="F124" s="152" t="s">
        <v>233</v>
      </c>
      <c r="G124" s="153" t="s">
        <v>179</v>
      </c>
      <c r="H124" s="154">
        <v>0.28599999999999998</v>
      </c>
      <c r="I124" s="261"/>
      <c r="J124" s="155">
        <f t="shared" si="10"/>
        <v>0</v>
      </c>
      <c r="K124" s="152" t="s">
        <v>156</v>
      </c>
      <c r="L124" s="35"/>
      <c r="M124" s="156" t="s">
        <v>5</v>
      </c>
      <c r="N124" s="157" t="s">
        <v>43</v>
      </c>
      <c r="O124" s="158">
        <v>32.51</v>
      </c>
      <c r="P124" s="158">
        <f t="shared" si="11"/>
        <v>9.2978599999999982</v>
      </c>
      <c r="Q124" s="158">
        <v>1.0587076</v>
      </c>
      <c r="R124" s="158">
        <f t="shared" si="12"/>
        <v>0.30279037359999994</v>
      </c>
      <c r="S124" s="158">
        <v>0</v>
      </c>
      <c r="T124" s="159">
        <f t="shared" si="13"/>
        <v>0</v>
      </c>
      <c r="AR124" s="21" t="s">
        <v>86</v>
      </c>
      <c r="AT124" s="21" t="s">
        <v>152</v>
      </c>
      <c r="AU124" s="21" t="s">
        <v>80</v>
      </c>
      <c r="AY124" s="21" t="s">
        <v>150</v>
      </c>
      <c r="BE124" s="160">
        <f t="shared" si="14"/>
        <v>0</v>
      </c>
      <c r="BF124" s="160">
        <f t="shared" si="15"/>
        <v>0</v>
      </c>
      <c r="BG124" s="160">
        <f t="shared" si="16"/>
        <v>0</v>
      </c>
      <c r="BH124" s="160">
        <f t="shared" si="17"/>
        <v>0</v>
      </c>
      <c r="BI124" s="160">
        <f t="shared" si="18"/>
        <v>0</v>
      </c>
      <c r="BJ124" s="21" t="s">
        <v>11</v>
      </c>
      <c r="BK124" s="160">
        <f t="shared" si="19"/>
        <v>0</v>
      </c>
      <c r="BL124" s="21" t="s">
        <v>86</v>
      </c>
      <c r="BM124" s="21" t="s">
        <v>234</v>
      </c>
    </row>
    <row r="125" spans="2:65" s="10" customFormat="1" ht="29.85" customHeight="1">
      <c r="B125" s="137"/>
      <c r="D125" s="138" t="s">
        <v>71</v>
      </c>
      <c r="E125" s="147" t="s">
        <v>83</v>
      </c>
      <c r="F125" s="147" t="s">
        <v>235</v>
      </c>
      <c r="J125" s="148">
        <f>BK125</f>
        <v>0</v>
      </c>
      <c r="L125" s="137"/>
      <c r="M125" s="141"/>
      <c r="N125" s="142"/>
      <c r="O125" s="142"/>
      <c r="P125" s="143">
        <f>SUM(P126:P134)</f>
        <v>173.68048900000002</v>
      </c>
      <c r="Q125" s="142"/>
      <c r="R125" s="143">
        <f>SUM(R126:R134)</f>
        <v>37.516848727999999</v>
      </c>
      <c r="S125" s="142"/>
      <c r="T125" s="144">
        <f>SUM(T126:T134)</f>
        <v>0</v>
      </c>
      <c r="AR125" s="138" t="s">
        <v>11</v>
      </c>
      <c r="AT125" s="145" t="s">
        <v>71</v>
      </c>
      <c r="AU125" s="145" t="s">
        <v>11</v>
      </c>
      <c r="AY125" s="138" t="s">
        <v>150</v>
      </c>
      <c r="BK125" s="146">
        <f>SUM(BK126:BK134)</f>
        <v>0</v>
      </c>
    </row>
    <row r="126" spans="2:65" s="1" customFormat="1" ht="16.5" customHeight="1">
      <c r="B126" s="149"/>
      <c r="C126" s="150" t="s">
        <v>236</v>
      </c>
      <c r="D126" s="150" t="s">
        <v>152</v>
      </c>
      <c r="E126" s="151" t="s">
        <v>237</v>
      </c>
      <c r="F126" s="152" t="s">
        <v>238</v>
      </c>
      <c r="G126" s="153" t="s">
        <v>210</v>
      </c>
      <c r="H126" s="154">
        <v>111.03</v>
      </c>
      <c r="I126" s="261"/>
      <c r="J126" s="155">
        <f t="shared" ref="J126:J134" si="20">ROUND(I126*H126,0)</f>
        <v>0</v>
      </c>
      <c r="K126" s="152" t="s">
        <v>156</v>
      </c>
      <c r="L126" s="35"/>
      <c r="M126" s="156" t="s">
        <v>5</v>
      </c>
      <c r="N126" s="157" t="s">
        <v>43</v>
      </c>
      <c r="O126" s="158">
        <v>1.04</v>
      </c>
      <c r="P126" s="158">
        <f t="shared" ref="P126:P134" si="21">O126*H126</f>
        <v>115.47120000000001</v>
      </c>
      <c r="Q126" s="158">
        <v>0.30380800000000002</v>
      </c>
      <c r="R126" s="158">
        <f t="shared" ref="R126:R134" si="22">Q126*H126</f>
        <v>33.73180224</v>
      </c>
      <c r="S126" s="158">
        <v>0</v>
      </c>
      <c r="T126" s="159">
        <f t="shared" ref="T126:T134" si="23">S126*H126</f>
        <v>0</v>
      </c>
      <c r="AR126" s="21" t="s">
        <v>86</v>
      </c>
      <c r="AT126" s="21" t="s">
        <v>152</v>
      </c>
      <c r="AU126" s="21" t="s">
        <v>80</v>
      </c>
      <c r="AY126" s="21" t="s">
        <v>150</v>
      </c>
      <c r="BE126" s="160">
        <f t="shared" ref="BE126:BE134" si="24">IF(N126="základní",J126,0)</f>
        <v>0</v>
      </c>
      <c r="BF126" s="160">
        <f t="shared" ref="BF126:BF134" si="25">IF(N126="snížená",J126,0)</f>
        <v>0</v>
      </c>
      <c r="BG126" s="160">
        <f t="shared" ref="BG126:BG134" si="26">IF(N126="zákl. přenesená",J126,0)</f>
        <v>0</v>
      </c>
      <c r="BH126" s="160">
        <f t="shared" ref="BH126:BH134" si="27">IF(N126="sníž. přenesená",J126,0)</f>
        <v>0</v>
      </c>
      <c r="BI126" s="160">
        <f t="shared" ref="BI126:BI134" si="28">IF(N126="nulová",J126,0)</f>
        <v>0</v>
      </c>
      <c r="BJ126" s="21" t="s">
        <v>11</v>
      </c>
      <c r="BK126" s="160">
        <f t="shared" ref="BK126:BK134" si="29">ROUND(I126*H126,0)</f>
        <v>0</v>
      </c>
      <c r="BL126" s="21" t="s">
        <v>86</v>
      </c>
      <c r="BM126" s="21" t="s">
        <v>239</v>
      </c>
    </row>
    <row r="127" spans="2:65" s="1" customFormat="1" ht="16.5" customHeight="1">
      <c r="B127" s="149"/>
      <c r="C127" s="150" t="s">
        <v>240</v>
      </c>
      <c r="D127" s="150" t="s">
        <v>152</v>
      </c>
      <c r="E127" s="151" t="s">
        <v>241</v>
      </c>
      <c r="F127" s="152" t="s">
        <v>242</v>
      </c>
      <c r="G127" s="153" t="s">
        <v>243</v>
      </c>
      <c r="H127" s="154">
        <v>16</v>
      </c>
      <c r="I127" s="261"/>
      <c r="J127" s="155">
        <f t="shared" si="20"/>
        <v>0</v>
      </c>
      <c r="K127" s="152" t="s">
        <v>156</v>
      </c>
      <c r="L127" s="35"/>
      <c r="M127" s="156" t="s">
        <v>5</v>
      </c>
      <c r="N127" s="157" t="s">
        <v>43</v>
      </c>
      <c r="O127" s="158">
        <v>0.30099999999999999</v>
      </c>
      <c r="P127" s="158">
        <f t="shared" si="21"/>
        <v>4.8159999999999998</v>
      </c>
      <c r="Q127" s="158">
        <v>9.1760000000000001E-3</v>
      </c>
      <c r="R127" s="158">
        <f t="shared" si="22"/>
        <v>0.146816</v>
      </c>
      <c r="S127" s="158">
        <v>0</v>
      </c>
      <c r="T127" s="159">
        <f t="shared" si="23"/>
        <v>0</v>
      </c>
      <c r="AR127" s="21" t="s">
        <v>86</v>
      </c>
      <c r="AT127" s="21" t="s">
        <v>152</v>
      </c>
      <c r="AU127" s="21" t="s">
        <v>80</v>
      </c>
      <c r="AY127" s="21" t="s">
        <v>150</v>
      </c>
      <c r="BE127" s="160">
        <f t="shared" si="24"/>
        <v>0</v>
      </c>
      <c r="BF127" s="160">
        <f t="shared" si="25"/>
        <v>0</v>
      </c>
      <c r="BG127" s="160">
        <f t="shared" si="26"/>
        <v>0</v>
      </c>
      <c r="BH127" s="160">
        <f t="shared" si="27"/>
        <v>0</v>
      </c>
      <c r="BI127" s="160">
        <f t="shared" si="28"/>
        <v>0</v>
      </c>
      <c r="BJ127" s="21" t="s">
        <v>11</v>
      </c>
      <c r="BK127" s="160">
        <f t="shared" si="29"/>
        <v>0</v>
      </c>
      <c r="BL127" s="21" t="s">
        <v>86</v>
      </c>
      <c r="BM127" s="21" t="s">
        <v>244</v>
      </c>
    </row>
    <row r="128" spans="2:65" s="1" customFormat="1" ht="16.5" customHeight="1">
      <c r="B128" s="149"/>
      <c r="C128" s="161" t="s">
        <v>245</v>
      </c>
      <c r="D128" s="161" t="s">
        <v>246</v>
      </c>
      <c r="E128" s="162" t="s">
        <v>247</v>
      </c>
      <c r="F128" s="163" t="s">
        <v>248</v>
      </c>
      <c r="G128" s="164" t="s">
        <v>243</v>
      </c>
      <c r="H128" s="165">
        <v>8</v>
      </c>
      <c r="I128" s="260"/>
      <c r="J128" s="166">
        <f t="shared" si="20"/>
        <v>0</v>
      </c>
      <c r="K128" s="163" t="s">
        <v>156</v>
      </c>
      <c r="L128" s="167"/>
      <c r="M128" s="168" t="s">
        <v>5</v>
      </c>
      <c r="N128" s="169" t="s">
        <v>43</v>
      </c>
      <c r="O128" s="158">
        <v>0</v>
      </c>
      <c r="P128" s="158">
        <f t="shared" si="21"/>
        <v>0</v>
      </c>
      <c r="Q128" s="158">
        <v>7.2999999999999995E-2</v>
      </c>
      <c r="R128" s="158">
        <f t="shared" si="22"/>
        <v>0.58399999999999996</v>
      </c>
      <c r="S128" s="158">
        <v>0</v>
      </c>
      <c r="T128" s="159">
        <f t="shared" si="23"/>
        <v>0</v>
      </c>
      <c r="AR128" s="21" t="s">
        <v>176</v>
      </c>
      <c r="AT128" s="21" t="s">
        <v>246</v>
      </c>
      <c r="AU128" s="21" t="s">
        <v>80</v>
      </c>
      <c r="AY128" s="21" t="s">
        <v>150</v>
      </c>
      <c r="BE128" s="160">
        <f t="shared" si="24"/>
        <v>0</v>
      </c>
      <c r="BF128" s="160">
        <f t="shared" si="25"/>
        <v>0</v>
      </c>
      <c r="BG128" s="160">
        <f t="shared" si="26"/>
        <v>0</v>
      </c>
      <c r="BH128" s="160">
        <f t="shared" si="27"/>
        <v>0</v>
      </c>
      <c r="BI128" s="160">
        <f t="shared" si="28"/>
        <v>0</v>
      </c>
      <c r="BJ128" s="21" t="s">
        <v>11</v>
      </c>
      <c r="BK128" s="160">
        <f t="shared" si="29"/>
        <v>0</v>
      </c>
      <c r="BL128" s="21" t="s">
        <v>86</v>
      </c>
      <c r="BM128" s="21" t="s">
        <v>249</v>
      </c>
    </row>
    <row r="129" spans="2:65" s="1" customFormat="1" ht="16.5" customHeight="1">
      <c r="B129" s="149"/>
      <c r="C129" s="161" t="s">
        <v>250</v>
      </c>
      <c r="D129" s="161" t="s">
        <v>246</v>
      </c>
      <c r="E129" s="162" t="s">
        <v>251</v>
      </c>
      <c r="F129" s="163" t="s">
        <v>252</v>
      </c>
      <c r="G129" s="164" t="s">
        <v>243</v>
      </c>
      <c r="H129" s="165">
        <v>8</v>
      </c>
      <c r="I129" s="260"/>
      <c r="J129" s="166">
        <f t="shared" si="20"/>
        <v>0</v>
      </c>
      <c r="K129" s="163" t="s">
        <v>156</v>
      </c>
      <c r="L129" s="167"/>
      <c r="M129" s="168" t="s">
        <v>5</v>
      </c>
      <c r="N129" s="169" t="s">
        <v>43</v>
      </c>
      <c r="O129" s="158">
        <v>0</v>
      </c>
      <c r="P129" s="158">
        <f t="shared" si="21"/>
        <v>0</v>
      </c>
      <c r="Q129" s="158">
        <v>8.7999999999999995E-2</v>
      </c>
      <c r="R129" s="158">
        <f t="shared" si="22"/>
        <v>0.70399999999999996</v>
      </c>
      <c r="S129" s="158">
        <v>0</v>
      </c>
      <c r="T129" s="159">
        <f t="shared" si="23"/>
        <v>0</v>
      </c>
      <c r="AR129" s="21" t="s">
        <v>176</v>
      </c>
      <c r="AT129" s="21" t="s">
        <v>246</v>
      </c>
      <c r="AU129" s="21" t="s">
        <v>80</v>
      </c>
      <c r="AY129" s="21" t="s">
        <v>150</v>
      </c>
      <c r="BE129" s="160">
        <f t="shared" si="24"/>
        <v>0</v>
      </c>
      <c r="BF129" s="160">
        <f t="shared" si="25"/>
        <v>0</v>
      </c>
      <c r="BG129" s="160">
        <f t="shared" si="26"/>
        <v>0</v>
      </c>
      <c r="BH129" s="160">
        <f t="shared" si="27"/>
        <v>0</v>
      </c>
      <c r="BI129" s="160">
        <f t="shared" si="28"/>
        <v>0</v>
      </c>
      <c r="BJ129" s="21" t="s">
        <v>11</v>
      </c>
      <c r="BK129" s="160">
        <f t="shared" si="29"/>
        <v>0</v>
      </c>
      <c r="BL129" s="21" t="s">
        <v>86</v>
      </c>
      <c r="BM129" s="21" t="s">
        <v>253</v>
      </c>
    </row>
    <row r="130" spans="2:65" s="1" customFormat="1" ht="16.5" customHeight="1">
      <c r="B130" s="149"/>
      <c r="C130" s="150" t="s">
        <v>254</v>
      </c>
      <c r="D130" s="150" t="s">
        <v>152</v>
      </c>
      <c r="E130" s="151" t="s">
        <v>255</v>
      </c>
      <c r="F130" s="152" t="s">
        <v>256</v>
      </c>
      <c r="G130" s="153" t="s">
        <v>155</v>
      </c>
      <c r="H130" s="154">
        <v>0.84599999999999997</v>
      </c>
      <c r="I130" s="261"/>
      <c r="J130" s="155">
        <f t="shared" si="20"/>
        <v>0</v>
      </c>
      <c r="K130" s="152" t="s">
        <v>156</v>
      </c>
      <c r="L130" s="35"/>
      <c r="M130" s="156" t="s">
        <v>5</v>
      </c>
      <c r="N130" s="157" t="s">
        <v>43</v>
      </c>
      <c r="O130" s="158">
        <v>5.4880000000000004</v>
      </c>
      <c r="P130" s="158">
        <f t="shared" si="21"/>
        <v>4.6428479999999999</v>
      </c>
      <c r="Q130" s="158">
        <v>1.920418</v>
      </c>
      <c r="R130" s="158">
        <f t="shared" si="22"/>
        <v>1.6246736279999998</v>
      </c>
      <c r="S130" s="158">
        <v>0</v>
      </c>
      <c r="T130" s="159">
        <f t="shared" si="23"/>
        <v>0</v>
      </c>
      <c r="AR130" s="21" t="s">
        <v>86</v>
      </c>
      <c r="AT130" s="21" t="s">
        <v>152</v>
      </c>
      <c r="AU130" s="21" t="s">
        <v>80</v>
      </c>
      <c r="AY130" s="21" t="s">
        <v>150</v>
      </c>
      <c r="BE130" s="160">
        <f t="shared" si="24"/>
        <v>0</v>
      </c>
      <c r="BF130" s="160">
        <f t="shared" si="25"/>
        <v>0</v>
      </c>
      <c r="BG130" s="160">
        <f t="shared" si="26"/>
        <v>0</v>
      </c>
      <c r="BH130" s="160">
        <f t="shared" si="27"/>
        <v>0</v>
      </c>
      <c r="BI130" s="160">
        <f t="shared" si="28"/>
        <v>0</v>
      </c>
      <c r="BJ130" s="21" t="s">
        <v>11</v>
      </c>
      <c r="BK130" s="160">
        <f t="shared" si="29"/>
        <v>0</v>
      </c>
      <c r="BL130" s="21" t="s">
        <v>86</v>
      </c>
      <c r="BM130" s="21" t="s">
        <v>257</v>
      </c>
    </row>
    <row r="131" spans="2:65" s="1" customFormat="1" ht="16.5" customHeight="1">
      <c r="B131" s="149"/>
      <c r="C131" s="150" t="s">
        <v>258</v>
      </c>
      <c r="D131" s="150" t="s">
        <v>152</v>
      </c>
      <c r="E131" s="151" t="s">
        <v>259</v>
      </c>
      <c r="F131" s="152" t="s">
        <v>260</v>
      </c>
      <c r="G131" s="153" t="s">
        <v>179</v>
      </c>
      <c r="H131" s="154">
        <v>2.3E-2</v>
      </c>
      <c r="I131" s="261"/>
      <c r="J131" s="155">
        <f t="shared" si="20"/>
        <v>0</v>
      </c>
      <c r="K131" s="152" t="s">
        <v>156</v>
      </c>
      <c r="L131" s="35"/>
      <c r="M131" s="156" t="s">
        <v>5</v>
      </c>
      <c r="N131" s="157" t="s">
        <v>43</v>
      </c>
      <c r="O131" s="158">
        <v>29.382999999999999</v>
      </c>
      <c r="P131" s="158">
        <f t="shared" si="21"/>
        <v>0.67580899999999999</v>
      </c>
      <c r="Q131" s="158">
        <v>1.0380199999999999</v>
      </c>
      <c r="R131" s="158">
        <f t="shared" si="22"/>
        <v>2.3874459999999997E-2</v>
      </c>
      <c r="S131" s="158">
        <v>0</v>
      </c>
      <c r="T131" s="159">
        <f t="shared" si="23"/>
        <v>0</v>
      </c>
      <c r="AR131" s="21" t="s">
        <v>86</v>
      </c>
      <c r="AT131" s="21" t="s">
        <v>152</v>
      </c>
      <c r="AU131" s="21" t="s">
        <v>80</v>
      </c>
      <c r="AY131" s="21" t="s">
        <v>150</v>
      </c>
      <c r="BE131" s="160">
        <f t="shared" si="24"/>
        <v>0</v>
      </c>
      <c r="BF131" s="160">
        <f t="shared" si="25"/>
        <v>0</v>
      </c>
      <c r="BG131" s="160">
        <f t="shared" si="26"/>
        <v>0</v>
      </c>
      <c r="BH131" s="160">
        <f t="shared" si="27"/>
        <v>0</v>
      </c>
      <c r="BI131" s="160">
        <f t="shared" si="28"/>
        <v>0</v>
      </c>
      <c r="BJ131" s="21" t="s">
        <v>11</v>
      </c>
      <c r="BK131" s="160">
        <f t="shared" si="29"/>
        <v>0</v>
      </c>
      <c r="BL131" s="21" t="s">
        <v>86</v>
      </c>
      <c r="BM131" s="21" t="s">
        <v>261</v>
      </c>
    </row>
    <row r="132" spans="2:65" s="1" customFormat="1" ht="16.5" customHeight="1">
      <c r="B132" s="149"/>
      <c r="C132" s="150" t="s">
        <v>262</v>
      </c>
      <c r="D132" s="150" t="s">
        <v>152</v>
      </c>
      <c r="E132" s="151" t="s">
        <v>263</v>
      </c>
      <c r="F132" s="152" t="s">
        <v>264</v>
      </c>
      <c r="G132" s="153" t="s">
        <v>155</v>
      </c>
      <c r="H132" s="154">
        <v>0.184</v>
      </c>
      <c r="I132" s="261"/>
      <c r="J132" s="155">
        <f t="shared" si="20"/>
        <v>0</v>
      </c>
      <c r="K132" s="152" t="s">
        <v>156</v>
      </c>
      <c r="L132" s="35"/>
      <c r="M132" s="156" t="s">
        <v>5</v>
      </c>
      <c r="N132" s="157" t="s">
        <v>43</v>
      </c>
      <c r="O132" s="158">
        <v>5.6230000000000002</v>
      </c>
      <c r="P132" s="158">
        <f t="shared" si="21"/>
        <v>1.034632</v>
      </c>
      <c r="Q132" s="158">
        <v>2.5960999999999999</v>
      </c>
      <c r="R132" s="158">
        <f t="shared" si="22"/>
        <v>0.47768239999999995</v>
      </c>
      <c r="S132" s="158">
        <v>0</v>
      </c>
      <c r="T132" s="159">
        <f t="shared" si="23"/>
        <v>0</v>
      </c>
      <c r="AR132" s="21" t="s">
        <v>86</v>
      </c>
      <c r="AT132" s="21" t="s">
        <v>152</v>
      </c>
      <c r="AU132" s="21" t="s">
        <v>80</v>
      </c>
      <c r="AY132" s="21" t="s">
        <v>150</v>
      </c>
      <c r="BE132" s="160">
        <f t="shared" si="24"/>
        <v>0</v>
      </c>
      <c r="BF132" s="160">
        <f t="shared" si="25"/>
        <v>0</v>
      </c>
      <c r="BG132" s="160">
        <f t="shared" si="26"/>
        <v>0</v>
      </c>
      <c r="BH132" s="160">
        <f t="shared" si="27"/>
        <v>0</v>
      </c>
      <c r="BI132" s="160">
        <f t="shared" si="28"/>
        <v>0</v>
      </c>
      <c r="BJ132" s="21" t="s">
        <v>11</v>
      </c>
      <c r="BK132" s="160">
        <f t="shared" si="29"/>
        <v>0</v>
      </c>
      <c r="BL132" s="21" t="s">
        <v>86</v>
      </c>
      <c r="BM132" s="21" t="s">
        <v>265</v>
      </c>
    </row>
    <row r="133" spans="2:65" s="1" customFormat="1" ht="25.5" customHeight="1">
      <c r="B133" s="149"/>
      <c r="C133" s="150" t="s">
        <v>266</v>
      </c>
      <c r="D133" s="150" t="s">
        <v>152</v>
      </c>
      <c r="E133" s="151" t="s">
        <v>267</v>
      </c>
      <c r="F133" s="152" t="s">
        <v>268</v>
      </c>
      <c r="G133" s="153" t="s">
        <v>269</v>
      </c>
      <c r="H133" s="154">
        <v>224</v>
      </c>
      <c r="I133" s="261"/>
      <c r="J133" s="155">
        <f t="shared" si="20"/>
        <v>0</v>
      </c>
      <c r="K133" s="152" t="s">
        <v>156</v>
      </c>
      <c r="L133" s="35"/>
      <c r="M133" s="156" t="s">
        <v>5</v>
      </c>
      <c r="N133" s="157" t="s">
        <v>43</v>
      </c>
      <c r="O133" s="158">
        <v>0.21</v>
      </c>
      <c r="P133" s="158">
        <f t="shared" si="21"/>
        <v>47.04</v>
      </c>
      <c r="Q133" s="158">
        <v>0</v>
      </c>
      <c r="R133" s="158">
        <f t="shared" si="22"/>
        <v>0</v>
      </c>
      <c r="S133" s="158">
        <v>0</v>
      </c>
      <c r="T133" s="159">
        <f t="shared" si="23"/>
        <v>0</v>
      </c>
      <c r="AR133" s="21" t="s">
        <v>86</v>
      </c>
      <c r="AT133" s="21" t="s">
        <v>152</v>
      </c>
      <c r="AU133" s="21" t="s">
        <v>80</v>
      </c>
      <c r="AY133" s="21" t="s">
        <v>150</v>
      </c>
      <c r="BE133" s="160">
        <f t="shared" si="24"/>
        <v>0</v>
      </c>
      <c r="BF133" s="160">
        <f t="shared" si="25"/>
        <v>0</v>
      </c>
      <c r="BG133" s="160">
        <f t="shared" si="26"/>
        <v>0</v>
      </c>
      <c r="BH133" s="160">
        <f t="shared" si="27"/>
        <v>0</v>
      </c>
      <c r="BI133" s="160">
        <f t="shared" si="28"/>
        <v>0</v>
      </c>
      <c r="BJ133" s="21" t="s">
        <v>11</v>
      </c>
      <c r="BK133" s="160">
        <f t="shared" si="29"/>
        <v>0</v>
      </c>
      <c r="BL133" s="21" t="s">
        <v>86</v>
      </c>
      <c r="BM133" s="21" t="s">
        <v>270</v>
      </c>
    </row>
    <row r="134" spans="2:65" s="1" customFormat="1" ht="16.5" customHeight="1">
      <c r="B134" s="149"/>
      <c r="C134" s="161" t="s">
        <v>271</v>
      </c>
      <c r="D134" s="161" t="s">
        <v>246</v>
      </c>
      <c r="E134" s="162" t="s">
        <v>272</v>
      </c>
      <c r="F134" s="163" t="s">
        <v>273</v>
      </c>
      <c r="G134" s="164" t="s">
        <v>269</v>
      </c>
      <c r="H134" s="165">
        <v>224</v>
      </c>
      <c r="I134" s="260"/>
      <c r="J134" s="166">
        <f t="shared" si="20"/>
        <v>0</v>
      </c>
      <c r="K134" s="163" t="s">
        <v>5</v>
      </c>
      <c r="L134" s="167"/>
      <c r="M134" s="168" t="s">
        <v>5</v>
      </c>
      <c r="N134" s="169" t="s">
        <v>43</v>
      </c>
      <c r="O134" s="158">
        <v>0</v>
      </c>
      <c r="P134" s="158">
        <f t="shared" si="21"/>
        <v>0</v>
      </c>
      <c r="Q134" s="158">
        <v>1E-3</v>
      </c>
      <c r="R134" s="158">
        <f t="shared" si="22"/>
        <v>0.224</v>
      </c>
      <c r="S134" s="158">
        <v>0</v>
      </c>
      <c r="T134" s="159">
        <f t="shared" si="23"/>
        <v>0</v>
      </c>
      <c r="AR134" s="21" t="s">
        <v>176</v>
      </c>
      <c r="AT134" s="21" t="s">
        <v>246</v>
      </c>
      <c r="AU134" s="21" t="s">
        <v>80</v>
      </c>
      <c r="AY134" s="21" t="s">
        <v>150</v>
      </c>
      <c r="BE134" s="160">
        <f t="shared" si="24"/>
        <v>0</v>
      </c>
      <c r="BF134" s="160">
        <f t="shared" si="25"/>
        <v>0</v>
      </c>
      <c r="BG134" s="160">
        <f t="shared" si="26"/>
        <v>0</v>
      </c>
      <c r="BH134" s="160">
        <f t="shared" si="27"/>
        <v>0</v>
      </c>
      <c r="BI134" s="160">
        <f t="shared" si="28"/>
        <v>0</v>
      </c>
      <c r="BJ134" s="21" t="s">
        <v>11</v>
      </c>
      <c r="BK134" s="160">
        <f t="shared" si="29"/>
        <v>0</v>
      </c>
      <c r="BL134" s="21" t="s">
        <v>86</v>
      </c>
      <c r="BM134" s="21" t="s">
        <v>274</v>
      </c>
    </row>
    <row r="135" spans="2:65" s="10" customFormat="1" ht="29.85" customHeight="1">
      <c r="B135" s="137"/>
      <c r="D135" s="138" t="s">
        <v>71</v>
      </c>
      <c r="E135" s="147" t="s">
        <v>86</v>
      </c>
      <c r="F135" s="147" t="s">
        <v>275</v>
      </c>
      <c r="J135" s="148">
        <f>BK135</f>
        <v>0</v>
      </c>
      <c r="L135" s="137"/>
      <c r="M135" s="141"/>
      <c r="N135" s="142"/>
      <c r="O135" s="142"/>
      <c r="P135" s="143">
        <f>SUM(P136:P146)</f>
        <v>74.693656000000004</v>
      </c>
      <c r="Q135" s="142"/>
      <c r="R135" s="143">
        <f>SUM(R136:R146)</f>
        <v>19.126971803980002</v>
      </c>
      <c r="S135" s="142"/>
      <c r="T135" s="144">
        <f>SUM(T136:T146)</f>
        <v>0</v>
      </c>
      <c r="AR135" s="138" t="s">
        <v>11</v>
      </c>
      <c r="AT135" s="145" t="s">
        <v>71</v>
      </c>
      <c r="AU135" s="145" t="s">
        <v>11</v>
      </c>
      <c r="AY135" s="138" t="s">
        <v>150</v>
      </c>
      <c r="BK135" s="146">
        <f>SUM(BK136:BK146)</f>
        <v>0</v>
      </c>
    </row>
    <row r="136" spans="2:65" s="1" customFormat="1" ht="16.5" customHeight="1">
      <c r="B136" s="149"/>
      <c r="C136" s="150" t="s">
        <v>276</v>
      </c>
      <c r="D136" s="150" t="s">
        <v>152</v>
      </c>
      <c r="E136" s="151" t="s">
        <v>277</v>
      </c>
      <c r="F136" s="152" t="s">
        <v>278</v>
      </c>
      <c r="G136" s="153" t="s">
        <v>155</v>
      </c>
      <c r="H136" s="154">
        <v>0.81</v>
      </c>
      <c r="I136" s="261"/>
      <c r="J136" s="155">
        <f t="shared" ref="J136:J146" si="30">ROUND(I136*H136,0)</f>
        <v>0</v>
      </c>
      <c r="K136" s="152" t="s">
        <v>156</v>
      </c>
      <c r="L136" s="35"/>
      <c r="M136" s="156" t="s">
        <v>5</v>
      </c>
      <c r="N136" s="157" t="s">
        <v>43</v>
      </c>
      <c r="O136" s="158">
        <v>1.224</v>
      </c>
      <c r="P136" s="158">
        <f t="shared" ref="P136:P146" si="31">O136*H136</f>
        <v>0.9914400000000001</v>
      </c>
      <c r="Q136" s="158">
        <v>2.45343</v>
      </c>
      <c r="R136" s="158">
        <f t="shared" ref="R136:R146" si="32">Q136*H136</f>
        <v>1.9872783000000001</v>
      </c>
      <c r="S136" s="158">
        <v>0</v>
      </c>
      <c r="T136" s="159">
        <f t="shared" ref="T136:T146" si="33">S136*H136</f>
        <v>0</v>
      </c>
      <c r="AR136" s="21" t="s">
        <v>86</v>
      </c>
      <c r="AT136" s="21" t="s">
        <v>152</v>
      </c>
      <c r="AU136" s="21" t="s">
        <v>80</v>
      </c>
      <c r="AY136" s="21" t="s">
        <v>150</v>
      </c>
      <c r="BE136" s="160">
        <f t="shared" ref="BE136:BE146" si="34">IF(N136="základní",J136,0)</f>
        <v>0</v>
      </c>
      <c r="BF136" s="160">
        <f t="shared" ref="BF136:BF146" si="35">IF(N136="snížená",J136,0)</f>
        <v>0</v>
      </c>
      <c r="BG136" s="160">
        <f t="shared" ref="BG136:BG146" si="36">IF(N136="zákl. přenesená",J136,0)</f>
        <v>0</v>
      </c>
      <c r="BH136" s="160">
        <f t="shared" ref="BH136:BH146" si="37">IF(N136="sníž. přenesená",J136,0)</f>
        <v>0</v>
      </c>
      <c r="BI136" s="160">
        <f t="shared" ref="BI136:BI146" si="38">IF(N136="nulová",J136,0)</f>
        <v>0</v>
      </c>
      <c r="BJ136" s="21" t="s">
        <v>11</v>
      </c>
      <c r="BK136" s="160">
        <f t="shared" ref="BK136:BK146" si="39">ROUND(I136*H136,0)</f>
        <v>0</v>
      </c>
      <c r="BL136" s="21" t="s">
        <v>86</v>
      </c>
      <c r="BM136" s="21" t="s">
        <v>279</v>
      </c>
    </row>
    <row r="137" spans="2:65" s="1" customFormat="1" ht="16.5" customHeight="1">
      <c r="B137" s="149"/>
      <c r="C137" s="150" t="s">
        <v>280</v>
      </c>
      <c r="D137" s="150" t="s">
        <v>152</v>
      </c>
      <c r="E137" s="151" t="s">
        <v>281</v>
      </c>
      <c r="F137" s="152" t="s">
        <v>282</v>
      </c>
      <c r="G137" s="153" t="s">
        <v>210</v>
      </c>
      <c r="H137" s="154">
        <v>4.3650000000000002</v>
      </c>
      <c r="I137" s="261"/>
      <c r="J137" s="155">
        <f t="shared" si="30"/>
        <v>0</v>
      </c>
      <c r="K137" s="152" t="s">
        <v>156</v>
      </c>
      <c r="L137" s="35"/>
      <c r="M137" s="156" t="s">
        <v>5</v>
      </c>
      <c r="N137" s="157" t="s">
        <v>43</v>
      </c>
      <c r="O137" s="158">
        <v>0.51100000000000001</v>
      </c>
      <c r="P137" s="158">
        <f t="shared" si="31"/>
        <v>2.230515</v>
      </c>
      <c r="Q137" s="158">
        <v>2.1526800000000001E-3</v>
      </c>
      <c r="R137" s="158">
        <f t="shared" si="32"/>
        <v>9.3964482000000009E-3</v>
      </c>
      <c r="S137" s="158">
        <v>0</v>
      </c>
      <c r="T137" s="159">
        <f t="shared" si="33"/>
        <v>0</v>
      </c>
      <c r="AR137" s="21" t="s">
        <v>86</v>
      </c>
      <c r="AT137" s="21" t="s">
        <v>152</v>
      </c>
      <c r="AU137" s="21" t="s">
        <v>80</v>
      </c>
      <c r="AY137" s="21" t="s">
        <v>150</v>
      </c>
      <c r="BE137" s="160">
        <f t="shared" si="34"/>
        <v>0</v>
      </c>
      <c r="BF137" s="160">
        <f t="shared" si="35"/>
        <v>0</v>
      </c>
      <c r="BG137" s="160">
        <f t="shared" si="36"/>
        <v>0</v>
      </c>
      <c r="BH137" s="160">
        <f t="shared" si="37"/>
        <v>0</v>
      </c>
      <c r="BI137" s="160">
        <f t="shared" si="38"/>
        <v>0</v>
      </c>
      <c r="BJ137" s="21" t="s">
        <v>11</v>
      </c>
      <c r="BK137" s="160">
        <f t="shared" si="39"/>
        <v>0</v>
      </c>
      <c r="BL137" s="21" t="s">
        <v>86</v>
      </c>
      <c r="BM137" s="21" t="s">
        <v>283</v>
      </c>
    </row>
    <row r="138" spans="2:65" s="1" customFormat="1" ht="16.5" customHeight="1">
      <c r="B138" s="149"/>
      <c r="C138" s="150" t="s">
        <v>284</v>
      </c>
      <c r="D138" s="150" t="s">
        <v>152</v>
      </c>
      <c r="E138" s="151" t="s">
        <v>285</v>
      </c>
      <c r="F138" s="152" t="s">
        <v>286</v>
      </c>
      <c r="G138" s="153" t="s">
        <v>210</v>
      </c>
      <c r="H138" s="154">
        <v>4.3650000000000002</v>
      </c>
      <c r="I138" s="261"/>
      <c r="J138" s="155">
        <f t="shared" si="30"/>
        <v>0</v>
      </c>
      <c r="K138" s="152" t="s">
        <v>156</v>
      </c>
      <c r="L138" s="35"/>
      <c r="M138" s="156" t="s">
        <v>5</v>
      </c>
      <c r="N138" s="157" t="s">
        <v>43</v>
      </c>
      <c r="O138" s="158">
        <v>0.26600000000000001</v>
      </c>
      <c r="P138" s="158">
        <f t="shared" si="31"/>
        <v>1.1610900000000002</v>
      </c>
      <c r="Q138" s="158">
        <v>0</v>
      </c>
      <c r="R138" s="158">
        <f t="shared" si="32"/>
        <v>0</v>
      </c>
      <c r="S138" s="158">
        <v>0</v>
      </c>
      <c r="T138" s="159">
        <f t="shared" si="33"/>
        <v>0</v>
      </c>
      <c r="AR138" s="21" t="s">
        <v>86</v>
      </c>
      <c r="AT138" s="21" t="s">
        <v>152</v>
      </c>
      <c r="AU138" s="21" t="s">
        <v>80</v>
      </c>
      <c r="AY138" s="21" t="s">
        <v>150</v>
      </c>
      <c r="BE138" s="160">
        <f t="shared" si="34"/>
        <v>0</v>
      </c>
      <c r="BF138" s="160">
        <f t="shared" si="35"/>
        <v>0</v>
      </c>
      <c r="BG138" s="160">
        <f t="shared" si="36"/>
        <v>0</v>
      </c>
      <c r="BH138" s="160">
        <f t="shared" si="37"/>
        <v>0</v>
      </c>
      <c r="BI138" s="160">
        <f t="shared" si="38"/>
        <v>0</v>
      </c>
      <c r="BJ138" s="21" t="s">
        <v>11</v>
      </c>
      <c r="BK138" s="160">
        <f t="shared" si="39"/>
        <v>0</v>
      </c>
      <c r="BL138" s="21" t="s">
        <v>86</v>
      </c>
      <c r="BM138" s="21" t="s">
        <v>287</v>
      </c>
    </row>
    <row r="139" spans="2:65" s="1" customFormat="1" ht="16.5" customHeight="1">
      <c r="B139" s="149"/>
      <c r="C139" s="150" t="s">
        <v>288</v>
      </c>
      <c r="D139" s="150" t="s">
        <v>152</v>
      </c>
      <c r="E139" s="151" t="s">
        <v>289</v>
      </c>
      <c r="F139" s="152" t="s">
        <v>290</v>
      </c>
      <c r="G139" s="153" t="s">
        <v>210</v>
      </c>
      <c r="H139" s="154">
        <v>2.97</v>
      </c>
      <c r="I139" s="261"/>
      <c r="J139" s="155">
        <f t="shared" si="30"/>
        <v>0</v>
      </c>
      <c r="K139" s="152" t="s">
        <v>156</v>
      </c>
      <c r="L139" s="35"/>
      <c r="M139" s="156" t="s">
        <v>5</v>
      </c>
      <c r="N139" s="157" t="s">
        <v>43</v>
      </c>
      <c r="O139" s="158">
        <v>0.38600000000000001</v>
      </c>
      <c r="P139" s="158">
        <f t="shared" si="31"/>
        <v>1.14642</v>
      </c>
      <c r="Q139" s="158">
        <v>3.1045000000000001E-3</v>
      </c>
      <c r="R139" s="158">
        <f t="shared" si="32"/>
        <v>9.2203650000000012E-3</v>
      </c>
      <c r="S139" s="158">
        <v>0</v>
      </c>
      <c r="T139" s="159">
        <f t="shared" si="33"/>
        <v>0</v>
      </c>
      <c r="AR139" s="21" t="s">
        <v>86</v>
      </c>
      <c r="AT139" s="21" t="s">
        <v>152</v>
      </c>
      <c r="AU139" s="21" t="s">
        <v>80</v>
      </c>
      <c r="AY139" s="21" t="s">
        <v>150</v>
      </c>
      <c r="BE139" s="160">
        <f t="shared" si="34"/>
        <v>0</v>
      </c>
      <c r="BF139" s="160">
        <f t="shared" si="35"/>
        <v>0</v>
      </c>
      <c r="BG139" s="160">
        <f t="shared" si="36"/>
        <v>0</v>
      </c>
      <c r="BH139" s="160">
        <f t="shared" si="37"/>
        <v>0</v>
      </c>
      <c r="BI139" s="160">
        <f t="shared" si="38"/>
        <v>0</v>
      </c>
      <c r="BJ139" s="21" t="s">
        <v>11</v>
      </c>
      <c r="BK139" s="160">
        <f t="shared" si="39"/>
        <v>0</v>
      </c>
      <c r="BL139" s="21" t="s">
        <v>86</v>
      </c>
      <c r="BM139" s="21" t="s">
        <v>291</v>
      </c>
    </row>
    <row r="140" spans="2:65" s="1" customFormat="1" ht="16.5" customHeight="1">
      <c r="B140" s="149"/>
      <c r="C140" s="150" t="s">
        <v>292</v>
      </c>
      <c r="D140" s="150" t="s">
        <v>152</v>
      </c>
      <c r="E140" s="151" t="s">
        <v>293</v>
      </c>
      <c r="F140" s="152" t="s">
        <v>294</v>
      </c>
      <c r="G140" s="153" t="s">
        <v>210</v>
      </c>
      <c r="H140" s="154">
        <v>2.97</v>
      </c>
      <c r="I140" s="261"/>
      <c r="J140" s="155">
        <f t="shared" si="30"/>
        <v>0</v>
      </c>
      <c r="K140" s="152" t="s">
        <v>156</v>
      </c>
      <c r="L140" s="35"/>
      <c r="M140" s="156" t="s">
        <v>5</v>
      </c>
      <c r="N140" s="157" t="s">
        <v>43</v>
      </c>
      <c r="O140" s="158">
        <v>0.13</v>
      </c>
      <c r="P140" s="158">
        <f t="shared" si="31"/>
        <v>0.38610000000000005</v>
      </c>
      <c r="Q140" s="158">
        <v>0</v>
      </c>
      <c r="R140" s="158">
        <f t="shared" si="32"/>
        <v>0</v>
      </c>
      <c r="S140" s="158">
        <v>0</v>
      </c>
      <c r="T140" s="159">
        <f t="shared" si="33"/>
        <v>0</v>
      </c>
      <c r="AR140" s="21" t="s">
        <v>86</v>
      </c>
      <c r="AT140" s="21" t="s">
        <v>152</v>
      </c>
      <c r="AU140" s="21" t="s">
        <v>80</v>
      </c>
      <c r="AY140" s="21" t="s">
        <v>150</v>
      </c>
      <c r="BE140" s="160">
        <f t="shared" si="34"/>
        <v>0</v>
      </c>
      <c r="BF140" s="160">
        <f t="shared" si="35"/>
        <v>0</v>
      </c>
      <c r="BG140" s="160">
        <f t="shared" si="36"/>
        <v>0</v>
      </c>
      <c r="BH140" s="160">
        <f t="shared" si="37"/>
        <v>0</v>
      </c>
      <c r="BI140" s="160">
        <f t="shared" si="38"/>
        <v>0</v>
      </c>
      <c r="BJ140" s="21" t="s">
        <v>11</v>
      </c>
      <c r="BK140" s="160">
        <f t="shared" si="39"/>
        <v>0</v>
      </c>
      <c r="BL140" s="21" t="s">
        <v>86</v>
      </c>
      <c r="BM140" s="21" t="s">
        <v>295</v>
      </c>
    </row>
    <row r="141" spans="2:65" s="1" customFormat="1" ht="16.5" customHeight="1">
      <c r="B141" s="149"/>
      <c r="C141" s="150" t="s">
        <v>296</v>
      </c>
      <c r="D141" s="150" t="s">
        <v>152</v>
      </c>
      <c r="E141" s="151" t="s">
        <v>297</v>
      </c>
      <c r="F141" s="152" t="s">
        <v>298</v>
      </c>
      <c r="G141" s="153" t="s">
        <v>155</v>
      </c>
      <c r="H141" s="154">
        <v>6.2910000000000004</v>
      </c>
      <c r="I141" s="261"/>
      <c r="J141" s="155">
        <f t="shared" si="30"/>
        <v>0</v>
      </c>
      <c r="K141" s="152" t="s">
        <v>156</v>
      </c>
      <c r="L141" s="35"/>
      <c r="M141" s="156" t="s">
        <v>5</v>
      </c>
      <c r="N141" s="157" t="s">
        <v>43</v>
      </c>
      <c r="O141" s="158">
        <v>1.448</v>
      </c>
      <c r="P141" s="158">
        <f t="shared" si="31"/>
        <v>9.1093679999999999</v>
      </c>
      <c r="Q141" s="158">
        <v>2.453395</v>
      </c>
      <c r="R141" s="158">
        <f t="shared" si="32"/>
        <v>15.434307945</v>
      </c>
      <c r="S141" s="158">
        <v>0</v>
      </c>
      <c r="T141" s="159">
        <f t="shared" si="33"/>
        <v>0</v>
      </c>
      <c r="AR141" s="21" t="s">
        <v>86</v>
      </c>
      <c r="AT141" s="21" t="s">
        <v>152</v>
      </c>
      <c r="AU141" s="21" t="s">
        <v>80</v>
      </c>
      <c r="AY141" s="21" t="s">
        <v>150</v>
      </c>
      <c r="BE141" s="160">
        <f t="shared" si="34"/>
        <v>0</v>
      </c>
      <c r="BF141" s="160">
        <f t="shared" si="35"/>
        <v>0</v>
      </c>
      <c r="BG141" s="160">
        <f t="shared" si="36"/>
        <v>0</v>
      </c>
      <c r="BH141" s="160">
        <f t="shared" si="37"/>
        <v>0</v>
      </c>
      <c r="BI141" s="160">
        <f t="shared" si="38"/>
        <v>0</v>
      </c>
      <c r="BJ141" s="21" t="s">
        <v>11</v>
      </c>
      <c r="BK141" s="160">
        <f t="shared" si="39"/>
        <v>0</v>
      </c>
      <c r="BL141" s="21" t="s">
        <v>86</v>
      </c>
      <c r="BM141" s="21" t="s">
        <v>299</v>
      </c>
    </row>
    <row r="142" spans="2:65" s="1" customFormat="1" ht="16.5" customHeight="1">
      <c r="B142" s="149"/>
      <c r="C142" s="150" t="s">
        <v>300</v>
      </c>
      <c r="D142" s="150" t="s">
        <v>152</v>
      </c>
      <c r="E142" s="151" t="s">
        <v>301</v>
      </c>
      <c r="F142" s="152" t="s">
        <v>302</v>
      </c>
      <c r="G142" s="153" t="s">
        <v>210</v>
      </c>
      <c r="H142" s="154">
        <v>44.594999999999999</v>
      </c>
      <c r="I142" s="261"/>
      <c r="J142" s="155">
        <f t="shared" si="30"/>
        <v>0</v>
      </c>
      <c r="K142" s="152" t="s">
        <v>156</v>
      </c>
      <c r="L142" s="35"/>
      <c r="M142" s="156" t="s">
        <v>5</v>
      </c>
      <c r="N142" s="157" t="s">
        <v>43</v>
      </c>
      <c r="O142" s="158">
        <v>0.68100000000000005</v>
      </c>
      <c r="P142" s="158">
        <f t="shared" si="31"/>
        <v>30.369195000000001</v>
      </c>
      <c r="Q142" s="158">
        <v>5.1946400000000004E-3</v>
      </c>
      <c r="R142" s="158">
        <f t="shared" si="32"/>
        <v>0.2316549708</v>
      </c>
      <c r="S142" s="158">
        <v>0</v>
      </c>
      <c r="T142" s="159">
        <f t="shared" si="33"/>
        <v>0</v>
      </c>
      <c r="AR142" s="21" t="s">
        <v>86</v>
      </c>
      <c r="AT142" s="21" t="s">
        <v>152</v>
      </c>
      <c r="AU142" s="21" t="s">
        <v>80</v>
      </c>
      <c r="AY142" s="21" t="s">
        <v>150</v>
      </c>
      <c r="BE142" s="160">
        <f t="shared" si="34"/>
        <v>0</v>
      </c>
      <c r="BF142" s="160">
        <f t="shared" si="35"/>
        <v>0</v>
      </c>
      <c r="BG142" s="160">
        <f t="shared" si="36"/>
        <v>0</v>
      </c>
      <c r="BH142" s="160">
        <f t="shared" si="37"/>
        <v>0</v>
      </c>
      <c r="BI142" s="160">
        <f t="shared" si="38"/>
        <v>0</v>
      </c>
      <c r="BJ142" s="21" t="s">
        <v>11</v>
      </c>
      <c r="BK142" s="160">
        <f t="shared" si="39"/>
        <v>0</v>
      </c>
      <c r="BL142" s="21" t="s">
        <v>86</v>
      </c>
      <c r="BM142" s="21" t="s">
        <v>303</v>
      </c>
    </row>
    <row r="143" spans="2:65" s="1" customFormat="1" ht="16.5" customHeight="1">
      <c r="B143" s="149"/>
      <c r="C143" s="150" t="s">
        <v>304</v>
      </c>
      <c r="D143" s="150" t="s">
        <v>152</v>
      </c>
      <c r="E143" s="151" t="s">
        <v>305</v>
      </c>
      <c r="F143" s="152" t="s">
        <v>306</v>
      </c>
      <c r="G143" s="153" t="s">
        <v>210</v>
      </c>
      <c r="H143" s="154">
        <v>44.594999999999999</v>
      </c>
      <c r="I143" s="261"/>
      <c r="J143" s="155">
        <f t="shared" si="30"/>
        <v>0</v>
      </c>
      <c r="K143" s="152" t="s">
        <v>156</v>
      </c>
      <c r="L143" s="35"/>
      <c r="M143" s="156" t="s">
        <v>5</v>
      </c>
      <c r="N143" s="157" t="s">
        <v>43</v>
      </c>
      <c r="O143" s="158">
        <v>0.24</v>
      </c>
      <c r="P143" s="158">
        <f t="shared" si="31"/>
        <v>10.7028</v>
      </c>
      <c r="Q143" s="158">
        <v>0</v>
      </c>
      <c r="R143" s="158">
        <f t="shared" si="32"/>
        <v>0</v>
      </c>
      <c r="S143" s="158">
        <v>0</v>
      </c>
      <c r="T143" s="159">
        <f t="shared" si="33"/>
        <v>0</v>
      </c>
      <c r="AR143" s="21" t="s">
        <v>86</v>
      </c>
      <c r="AT143" s="21" t="s">
        <v>152</v>
      </c>
      <c r="AU143" s="21" t="s">
        <v>80</v>
      </c>
      <c r="AY143" s="21" t="s">
        <v>150</v>
      </c>
      <c r="BE143" s="160">
        <f t="shared" si="34"/>
        <v>0</v>
      </c>
      <c r="BF143" s="160">
        <f t="shared" si="35"/>
        <v>0</v>
      </c>
      <c r="BG143" s="160">
        <f t="shared" si="36"/>
        <v>0</v>
      </c>
      <c r="BH143" s="160">
        <f t="shared" si="37"/>
        <v>0</v>
      </c>
      <c r="BI143" s="160">
        <f t="shared" si="38"/>
        <v>0</v>
      </c>
      <c r="BJ143" s="21" t="s">
        <v>11</v>
      </c>
      <c r="BK143" s="160">
        <f t="shared" si="39"/>
        <v>0</v>
      </c>
      <c r="BL143" s="21" t="s">
        <v>86</v>
      </c>
      <c r="BM143" s="21" t="s">
        <v>307</v>
      </c>
    </row>
    <row r="144" spans="2:65" s="1" customFormat="1" ht="16.5" customHeight="1">
      <c r="B144" s="149"/>
      <c r="C144" s="150" t="s">
        <v>308</v>
      </c>
      <c r="D144" s="150" t="s">
        <v>152</v>
      </c>
      <c r="E144" s="151" t="s">
        <v>309</v>
      </c>
      <c r="F144" s="152" t="s">
        <v>310</v>
      </c>
      <c r="G144" s="153" t="s">
        <v>179</v>
      </c>
      <c r="H144" s="154">
        <v>0.20699999999999999</v>
      </c>
      <c r="I144" s="261"/>
      <c r="J144" s="155">
        <f t="shared" si="30"/>
        <v>0</v>
      </c>
      <c r="K144" s="152" t="s">
        <v>156</v>
      </c>
      <c r="L144" s="35"/>
      <c r="M144" s="156" t="s">
        <v>5</v>
      </c>
      <c r="N144" s="157" t="s">
        <v>43</v>
      </c>
      <c r="O144" s="158">
        <v>37.704000000000001</v>
      </c>
      <c r="P144" s="158">
        <f t="shared" si="31"/>
        <v>7.8047279999999999</v>
      </c>
      <c r="Q144" s="158">
        <v>1.0525581399999999</v>
      </c>
      <c r="R144" s="158">
        <f t="shared" si="32"/>
        <v>0.21787953497999998</v>
      </c>
      <c r="S144" s="158">
        <v>0</v>
      </c>
      <c r="T144" s="159">
        <f t="shared" si="33"/>
        <v>0</v>
      </c>
      <c r="AR144" s="21" t="s">
        <v>86</v>
      </c>
      <c r="AT144" s="21" t="s">
        <v>152</v>
      </c>
      <c r="AU144" s="21" t="s">
        <v>80</v>
      </c>
      <c r="AY144" s="21" t="s">
        <v>150</v>
      </c>
      <c r="BE144" s="160">
        <f t="shared" si="34"/>
        <v>0</v>
      </c>
      <c r="BF144" s="160">
        <f t="shared" si="35"/>
        <v>0</v>
      </c>
      <c r="BG144" s="160">
        <f t="shared" si="36"/>
        <v>0</v>
      </c>
      <c r="BH144" s="160">
        <f t="shared" si="37"/>
        <v>0</v>
      </c>
      <c r="BI144" s="160">
        <f t="shared" si="38"/>
        <v>0</v>
      </c>
      <c r="BJ144" s="21" t="s">
        <v>11</v>
      </c>
      <c r="BK144" s="160">
        <f t="shared" si="39"/>
        <v>0</v>
      </c>
      <c r="BL144" s="21" t="s">
        <v>86</v>
      </c>
      <c r="BM144" s="21" t="s">
        <v>311</v>
      </c>
    </row>
    <row r="145" spans="2:65" s="1" customFormat="1" ht="16.5" customHeight="1">
      <c r="B145" s="149"/>
      <c r="C145" s="150" t="s">
        <v>312</v>
      </c>
      <c r="D145" s="150" t="s">
        <v>152</v>
      </c>
      <c r="E145" s="151" t="s">
        <v>313</v>
      </c>
      <c r="F145" s="152" t="s">
        <v>314</v>
      </c>
      <c r="G145" s="153" t="s">
        <v>194</v>
      </c>
      <c r="H145" s="154">
        <v>8</v>
      </c>
      <c r="I145" s="261"/>
      <c r="J145" s="155">
        <f t="shared" si="30"/>
        <v>0</v>
      </c>
      <c r="K145" s="152" t="s">
        <v>156</v>
      </c>
      <c r="L145" s="35"/>
      <c r="M145" s="156" t="s">
        <v>5</v>
      </c>
      <c r="N145" s="157" t="s">
        <v>43</v>
      </c>
      <c r="O145" s="158">
        <v>1.349</v>
      </c>
      <c r="P145" s="158">
        <f t="shared" si="31"/>
        <v>10.792</v>
      </c>
      <c r="Q145" s="158">
        <v>3.4654280000000003E-2</v>
      </c>
      <c r="R145" s="158">
        <f t="shared" si="32"/>
        <v>0.27723424000000002</v>
      </c>
      <c r="S145" s="158">
        <v>0</v>
      </c>
      <c r="T145" s="159">
        <f t="shared" si="33"/>
        <v>0</v>
      </c>
      <c r="AR145" s="21" t="s">
        <v>86</v>
      </c>
      <c r="AT145" s="21" t="s">
        <v>152</v>
      </c>
      <c r="AU145" s="21" t="s">
        <v>80</v>
      </c>
      <c r="AY145" s="21" t="s">
        <v>150</v>
      </c>
      <c r="BE145" s="160">
        <f t="shared" si="34"/>
        <v>0</v>
      </c>
      <c r="BF145" s="160">
        <f t="shared" si="35"/>
        <v>0</v>
      </c>
      <c r="BG145" s="160">
        <f t="shared" si="36"/>
        <v>0</v>
      </c>
      <c r="BH145" s="160">
        <f t="shared" si="37"/>
        <v>0</v>
      </c>
      <c r="BI145" s="160">
        <f t="shared" si="38"/>
        <v>0</v>
      </c>
      <c r="BJ145" s="21" t="s">
        <v>11</v>
      </c>
      <c r="BK145" s="160">
        <f t="shared" si="39"/>
        <v>0</v>
      </c>
      <c r="BL145" s="21" t="s">
        <v>86</v>
      </c>
      <c r="BM145" s="21" t="s">
        <v>315</v>
      </c>
    </row>
    <row r="146" spans="2:65" s="1" customFormat="1" ht="16.5" customHeight="1">
      <c r="B146" s="149"/>
      <c r="C146" s="161" t="s">
        <v>316</v>
      </c>
      <c r="D146" s="161" t="s">
        <v>246</v>
      </c>
      <c r="E146" s="162" t="s">
        <v>317</v>
      </c>
      <c r="F146" s="163" t="s">
        <v>318</v>
      </c>
      <c r="G146" s="164" t="s">
        <v>243</v>
      </c>
      <c r="H146" s="165">
        <v>8</v>
      </c>
      <c r="I146" s="260"/>
      <c r="J146" s="166">
        <f t="shared" si="30"/>
        <v>0</v>
      </c>
      <c r="K146" s="163" t="s">
        <v>5</v>
      </c>
      <c r="L146" s="167"/>
      <c r="M146" s="168" t="s">
        <v>5</v>
      </c>
      <c r="N146" s="169" t="s">
        <v>43</v>
      </c>
      <c r="O146" s="158">
        <v>0</v>
      </c>
      <c r="P146" s="158">
        <f t="shared" si="31"/>
        <v>0</v>
      </c>
      <c r="Q146" s="158">
        <v>0.12</v>
      </c>
      <c r="R146" s="158">
        <f t="shared" si="32"/>
        <v>0.96</v>
      </c>
      <c r="S146" s="158">
        <v>0</v>
      </c>
      <c r="T146" s="159">
        <f t="shared" si="33"/>
        <v>0</v>
      </c>
      <c r="AR146" s="21" t="s">
        <v>176</v>
      </c>
      <c r="AT146" s="21" t="s">
        <v>246</v>
      </c>
      <c r="AU146" s="21" t="s">
        <v>80</v>
      </c>
      <c r="AY146" s="21" t="s">
        <v>150</v>
      </c>
      <c r="BE146" s="160">
        <f t="shared" si="34"/>
        <v>0</v>
      </c>
      <c r="BF146" s="160">
        <f t="shared" si="35"/>
        <v>0</v>
      </c>
      <c r="BG146" s="160">
        <f t="shared" si="36"/>
        <v>0</v>
      </c>
      <c r="BH146" s="160">
        <f t="shared" si="37"/>
        <v>0</v>
      </c>
      <c r="BI146" s="160">
        <f t="shared" si="38"/>
        <v>0</v>
      </c>
      <c r="BJ146" s="21" t="s">
        <v>11</v>
      </c>
      <c r="BK146" s="160">
        <f t="shared" si="39"/>
        <v>0</v>
      </c>
      <c r="BL146" s="21" t="s">
        <v>86</v>
      </c>
      <c r="BM146" s="21" t="s">
        <v>319</v>
      </c>
    </row>
    <row r="147" spans="2:65" s="10" customFormat="1" ht="29.85" customHeight="1">
      <c r="B147" s="137"/>
      <c r="D147" s="138" t="s">
        <v>71</v>
      </c>
      <c r="E147" s="147" t="s">
        <v>92</v>
      </c>
      <c r="F147" s="147" t="s">
        <v>320</v>
      </c>
      <c r="J147" s="148">
        <f>BK147</f>
        <v>0</v>
      </c>
      <c r="L147" s="137"/>
      <c r="M147" s="141"/>
      <c r="N147" s="142"/>
      <c r="O147" s="142"/>
      <c r="P147" s="143">
        <f>SUM(P148:P176)</f>
        <v>322.36702000000008</v>
      </c>
      <c r="Q147" s="142"/>
      <c r="R147" s="143">
        <f>SUM(R148:R176)</f>
        <v>11.9811347049072</v>
      </c>
      <c r="S147" s="142"/>
      <c r="T147" s="144">
        <f>SUM(T148:T176)</f>
        <v>0</v>
      </c>
      <c r="AR147" s="138" t="s">
        <v>11</v>
      </c>
      <c r="AT147" s="145" t="s">
        <v>71</v>
      </c>
      <c r="AU147" s="145" t="s">
        <v>11</v>
      </c>
      <c r="AY147" s="138" t="s">
        <v>150</v>
      </c>
      <c r="BK147" s="146">
        <f>SUM(BK148:BK176)</f>
        <v>0</v>
      </c>
    </row>
    <row r="148" spans="2:65" s="1" customFormat="1" ht="16.5" customHeight="1">
      <c r="B148" s="149"/>
      <c r="C148" s="150" t="s">
        <v>321</v>
      </c>
      <c r="D148" s="150" t="s">
        <v>152</v>
      </c>
      <c r="E148" s="151" t="s">
        <v>322</v>
      </c>
      <c r="F148" s="152" t="s">
        <v>323</v>
      </c>
      <c r="G148" s="153" t="s">
        <v>210</v>
      </c>
      <c r="H148" s="154">
        <v>25.817</v>
      </c>
      <c r="I148" s="261"/>
      <c r="J148" s="155">
        <f t="shared" ref="J148:J176" si="40">ROUND(I148*H148,0)</f>
        <v>0</v>
      </c>
      <c r="K148" s="152" t="s">
        <v>156</v>
      </c>
      <c r="L148" s="35"/>
      <c r="M148" s="156" t="s">
        <v>5</v>
      </c>
      <c r="N148" s="157" t="s">
        <v>43</v>
      </c>
      <c r="O148" s="158">
        <v>0.47</v>
      </c>
      <c r="P148" s="158">
        <f t="shared" ref="P148:P176" si="41">O148*H148</f>
        <v>12.133989999999999</v>
      </c>
      <c r="Q148" s="158">
        <v>1.8380000000000001E-2</v>
      </c>
      <c r="R148" s="158">
        <f t="shared" ref="R148:R176" si="42">Q148*H148</f>
        <v>0.47451646000000003</v>
      </c>
      <c r="S148" s="158">
        <v>0</v>
      </c>
      <c r="T148" s="159">
        <f t="shared" ref="T148:T176" si="43">S148*H148</f>
        <v>0</v>
      </c>
      <c r="AR148" s="21" t="s">
        <v>86</v>
      </c>
      <c r="AT148" s="21" t="s">
        <v>152</v>
      </c>
      <c r="AU148" s="21" t="s">
        <v>80</v>
      </c>
      <c r="AY148" s="21" t="s">
        <v>150</v>
      </c>
      <c r="BE148" s="160">
        <f t="shared" ref="BE148:BE176" si="44">IF(N148="základní",J148,0)</f>
        <v>0</v>
      </c>
      <c r="BF148" s="160">
        <f t="shared" ref="BF148:BF176" si="45">IF(N148="snížená",J148,0)</f>
        <v>0</v>
      </c>
      <c r="BG148" s="160">
        <f t="shared" ref="BG148:BG176" si="46">IF(N148="zákl. přenesená",J148,0)</f>
        <v>0</v>
      </c>
      <c r="BH148" s="160">
        <f t="shared" ref="BH148:BH176" si="47">IF(N148="sníž. přenesená",J148,0)</f>
        <v>0</v>
      </c>
      <c r="BI148" s="160">
        <f t="shared" ref="BI148:BI176" si="48">IF(N148="nulová",J148,0)</f>
        <v>0</v>
      </c>
      <c r="BJ148" s="21" t="s">
        <v>11</v>
      </c>
      <c r="BK148" s="160">
        <f t="shared" ref="BK148:BK176" si="49">ROUND(I148*H148,0)</f>
        <v>0</v>
      </c>
      <c r="BL148" s="21" t="s">
        <v>86</v>
      </c>
      <c r="BM148" s="21" t="s">
        <v>324</v>
      </c>
    </row>
    <row r="149" spans="2:65" s="1" customFormat="1" ht="25.5" customHeight="1">
      <c r="B149" s="149"/>
      <c r="C149" s="150" t="s">
        <v>325</v>
      </c>
      <c r="D149" s="150" t="s">
        <v>152</v>
      </c>
      <c r="E149" s="151" t="s">
        <v>326</v>
      </c>
      <c r="F149" s="152" t="s">
        <v>327</v>
      </c>
      <c r="G149" s="153" t="s">
        <v>210</v>
      </c>
      <c r="H149" s="154">
        <v>25.817</v>
      </c>
      <c r="I149" s="261"/>
      <c r="J149" s="155">
        <f t="shared" si="40"/>
        <v>0</v>
      </c>
      <c r="K149" s="152" t="s">
        <v>156</v>
      </c>
      <c r="L149" s="35"/>
      <c r="M149" s="156" t="s">
        <v>5</v>
      </c>
      <c r="N149" s="157" t="s">
        <v>43</v>
      </c>
      <c r="O149" s="158">
        <v>0.09</v>
      </c>
      <c r="P149" s="158">
        <f t="shared" si="41"/>
        <v>2.3235299999999999</v>
      </c>
      <c r="Q149" s="158">
        <v>7.9000000000000008E-3</v>
      </c>
      <c r="R149" s="158">
        <f t="shared" si="42"/>
        <v>0.20395430000000003</v>
      </c>
      <c r="S149" s="158">
        <v>0</v>
      </c>
      <c r="T149" s="159">
        <f t="shared" si="43"/>
        <v>0</v>
      </c>
      <c r="AR149" s="21" t="s">
        <v>86</v>
      </c>
      <c r="AT149" s="21" t="s">
        <v>152</v>
      </c>
      <c r="AU149" s="21" t="s">
        <v>80</v>
      </c>
      <c r="AY149" s="21" t="s">
        <v>150</v>
      </c>
      <c r="BE149" s="160">
        <f t="shared" si="44"/>
        <v>0</v>
      </c>
      <c r="BF149" s="160">
        <f t="shared" si="45"/>
        <v>0</v>
      </c>
      <c r="BG149" s="160">
        <f t="shared" si="46"/>
        <v>0</v>
      </c>
      <c r="BH149" s="160">
        <f t="shared" si="47"/>
        <v>0</v>
      </c>
      <c r="BI149" s="160">
        <f t="shared" si="48"/>
        <v>0</v>
      </c>
      <c r="BJ149" s="21" t="s">
        <v>11</v>
      </c>
      <c r="BK149" s="160">
        <f t="shared" si="49"/>
        <v>0</v>
      </c>
      <c r="BL149" s="21" t="s">
        <v>86</v>
      </c>
      <c r="BM149" s="21" t="s">
        <v>328</v>
      </c>
    </row>
    <row r="150" spans="2:65" s="1" customFormat="1" ht="25.5" customHeight="1">
      <c r="B150" s="149"/>
      <c r="C150" s="150" t="s">
        <v>329</v>
      </c>
      <c r="D150" s="150" t="s">
        <v>152</v>
      </c>
      <c r="E150" s="151" t="s">
        <v>330</v>
      </c>
      <c r="F150" s="152" t="s">
        <v>331</v>
      </c>
      <c r="G150" s="153" t="s">
        <v>210</v>
      </c>
      <c r="H150" s="154">
        <v>102.93300000000001</v>
      </c>
      <c r="I150" s="261"/>
      <c r="J150" s="155">
        <f t="shared" si="40"/>
        <v>0</v>
      </c>
      <c r="K150" s="152" t="s">
        <v>156</v>
      </c>
      <c r="L150" s="35"/>
      <c r="M150" s="156" t="s">
        <v>5</v>
      </c>
      <c r="N150" s="157" t="s">
        <v>43</v>
      </c>
      <c r="O150" s="158">
        <v>0.55000000000000004</v>
      </c>
      <c r="P150" s="158">
        <f t="shared" si="41"/>
        <v>56.613150000000012</v>
      </c>
      <c r="Q150" s="158">
        <v>1.8380000000000001E-2</v>
      </c>
      <c r="R150" s="158">
        <f t="shared" si="42"/>
        <v>1.8919085400000002</v>
      </c>
      <c r="S150" s="158">
        <v>0</v>
      </c>
      <c r="T150" s="159">
        <f t="shared" si="43"/>
        <v>0</v>
      </c>
      <c r="AR150" s="21" t="s">
        <v>86</v>
      </c>
      <c r="AT150" s="21" t="s">
        <v>152</v>
      </c>
      <c r="AU150" s="21" t="s">
        <v>80</v>
      </c>
      <c r="AY150" s="21" t="s">
        <v>150</v>
      </c>
      <c r="BE150" s="160">
        <f t="shared" si="44"/>
        <v>0</v>
      </c>
      <c r="BF150" s="160">
        <f t="shared" si="45"/>
        <v>0</v>
      </c>
      <c r="BG150" s="160">
        <f t="shared" si="46"/>
        <v>0</v>
      </c>
      <c r="BH150" s="160">
        <f t="shared" si="47"/>
        <v>0</v>
      </c>
      <c r="BI150" s="160">
        <f t="shared" si="48"/>
        <v>0</v>
      </c>
      <c r="BJ150" s="21" t="s">
        <v>11</v>
      </c>
      <c r="BK150" s="160">
        <f t="shared" si="49"/>
        <v>0</v>
      </c>
      <c r="BL150" s="21" t="s">
        <v>86</v>
      </c>
      <c r="BM150" s="21" t="s">
        <v>332</v>
      </c>
    </row>
    <row r="151" spans="2:65" s="1" customFormat="1" ht="25.5" customHeight="1">
      <c r="B151" s="149"/>
      <c r="C151" s="150" t="s">
        <v>333</v>
      </c>
      <c r="D151" s="150" t="s">
        <v>152</v>
      </c>
      <c r="E151" s="151" t="s">
        <v>334</v>
      </c>
      <c r="F151" s="152" t="s">
        <v>335</v>
      </c>
      <c r="G151" s="153" t="s">
        <v>210</v>
      </c>
      <c r="H151" s="154">
        <v>102.93300000000001</v>
      </c>
      <c r="I151" s="261"/>
      <c r="J151" s="155">
        <f t="shared" si="40"/>
        <v>0</v>
      </c>
      <c r="K151" s="152" t="s">
        <v>156</v>
      </c>
      <c r="L151" s="35"/>
      <c r="M151" s="156" t="s">
        <v>5</v>
      </c>
      <c r="N151" s="157" t="s">
        <v>43</v>
      </c>
      <c r="O151" s="158">
        <v>0.10100000000000001</v>
      </c>
      <c r="P151" s="158">
        <f t="shared" si="41"/>
        <v>10.396233000000001</v>
      </c>
      <c r="Q151" s="158">
        <v>7.9000000000000008E-3</v>
      </c>
      <c r="R151" s="158">
        <f t="shared" si="42"/>
        <v>0.81317070000000014</v>
      </c>
      <c r="S151" s="158">
        <v>0</v>
      </c>
      <c r="T151" s="159">
        <f t="shared" si="43"/>
        <v>0</v>
      </c>
      <c r="AR151" s="21" t="s">
        <v>86</v>
      </c>
      <c r="AT151" s="21" t="s">
        <v>152</v>
      </c>
      <c r="AU151" s="21" t="s">
        <v>80</v>
      </c>
      <c r="AY151" s="21" t="s">
        <v>150</v>
      </c>
      <c r="BE151" s="160">
        <f t="shared" si="44"/>
        <v>0</v>
      </c>
      <c r="BF151" s="160">
        <f t="shared" si="45"/>
        <v>0</v>
      </c>
      <c r="BG151" s="160">
        <f t="shared" si="46"/>
        <v>0</v>
      </c>
      <c r="BH151" s="160">
        <f t="shared" si="47"/>
        <v>0</v>
      </c>
      <c r="BI151" s="160">
        <f t="shared" si="48"/>
        <v>0</v>
      </c>
      <c r="BJ151" s="21" t="s">
        <v>11</v>
      </c>
      <c r="BK151" s="160">
        <f t="shared" si="49"/>
        <v>0</v>
      </c>
      <c r="BL151" s="21" t="s">
        <v>86</v>
      </c>
      <c r="BM151" s="21" t="s">
        <v>336</v>
      </c>
    </row>
    <row r="152" spans="2:65" s="1" customFormat="1" ht="25.5" customHeight="1">
      <c r="B152" s="149"/>
      <c r="C152" s="150" t="s">
        <v>337</v>
      </c>
      <c r="D152" s="150" t="s">
        <v>152</v>
      </c>
      <c r="E152" s="151" t="s">
        <v>338</v>
      </c>
      <c r="F152" s="152" t="s">
        <v>339</v>
      </c>
      <c r="G152" s="153" t="s">
        <v>210</v>
      </c>
      <c r="H152" s="154">
        <v>144.57</v>
      </c>
      <c r="I152" s="261"/>
      <c r="J152" s="155">
        <f t="shared" si="40"/>
        <v>0</v>
      </c>
      <c r="K152" s="152" t="s">
        <v>156</v>
      </c>
      <c r="L152" s="35"/>
      <c r="M152" s="156" t="s">
        <v>5</v>
      </c>
      <c r="N152" s="157" t="s">
        <v>43</v>
      </c>
      <c r="O152" s="158">
        <v>1.02</v>
      </c>
      <c r="P152" s="158">
        <f t="shared" si="41"/>
        <v>147.4614</v>
      </c>
      <c r="Q152" s="158">
        <v>8.2504799999999993E-3</v>
      </c>
      <c r="R152" s="158">
        <f t="shared" si="42"/>
        <v>1.1927718935999998</v>
      </c>
      <c r="S152" s="158">
        <v>0</v>
      </c>
      <c r="T152" s="159">
        <f t="shared" si="43"/>
        <v>0</v>
      </c>
      <c r="AR152" s="21" t="s">
        <v>86</v>
      </c>
      <c r="AT152" s="21" t="s">
        <v>152</v>
      </c>
      <c r="AU152" s="21" t="s">
        <v>80</v>
      </c>
      <c r="AY152" s="21" t="s">
        <v>150</v>
      </c>
      <c r="BE152" s="160">
        <f t="shared" si="44"/>
        <v>0</v>
      </c>
      <c r="BF152" s="160">
        <f t="shared" si="45"/>
        <v>0</v>
      </c>
      <c r="BG152" s="160">
        <f t="shared" si="46"/>
        <v>0</v>
      </c>
      <c r="BH152" s="160">
        <f t="shared" si="47"/>
        <v>0</v>
      </c>
      <c r="BI152" s="160">
        <f t="shared" si="48"/>
        <v>0</v>
      </c>
      <c r="BJ152" s="21" t="s">
        <v>11</v>
      </c>
      <c r="BK152" s="160">
        <f t="shared" si="49"/>
        <v>0</v>
      </c>
      <c r="BL152" s="21" t="s">
        <v>86</v>
      </c>
      <c r="BM152" s="21" t="s">
        <v>340</v>
      </c>
    </row>
    <row r="153" spans="2:65" s="1" customFormat="1" ht="16.5" customHeight="1">
      <c r="B153" s="149"/>
      <c r="C153" s="161" t="s">
        <v>341</v>
      </c>
      <c r="D153" s="161" t="s">
        <v>246</v>
      </c>
      <c r="E153" s="162" t="s">
        <v>342</v>
      </c>
      <c r="F153" s="163" t="s">
        <v>343</v>
      </c>
      <c r="G153" s="164" t="s">
        <v>210</v>
      </c>
      <c r="H153" s="165">
        <v>29.861999999999998</v>
      </c>
      <c r="I153" s="260"/>
      <c r="J153" s="166">
        <f t="shared" si="40"/>
        <v>0</v>
      </c>
      <c r="K153" s="163" t="s">
        <v>156</v>
      </c>
      <c r="L153" s="167"/>
      <c r="M153" s="168" t="s">
        <v>5</v>
      </c>
      <c r="N153" s="169" t="s">
        <v>43</v>
      </c>
      <c r="O153" s="158">
        <v>0</v>
      </c>
      <c r="P153" s="158">
        <f t="shared" si="41"/>
        <v>0</v>
      </c>
      <c r="Q153" s="158">
        <v>1.8E-3</v>
      </c>
      <c r="R153" s="158">
        <f t="shared" si="42"/>
        <v>5.3751599999999997E-2</v>
      </c>
      <c r="S153" s="158">
        <v>0</v>
      </c>
      <c r="T153" s="159">
        <f t="shared" si="43"/>
        <v>0</v>
      </c>
      <c r="AR153" s="21" t="s">
        <v>176</v>
      </c>
      <c r="AT153" s="21" t="s">
        <v>246</v>
      </c>
      <c r="AU153" s="21" t="s">
        <v>80</v>
      </c>
      <c r="AY153" s="21" t="s">
        <v>150</v>
      </c>
      <c r="BE153" s="160">
        <f t="shared" si="44"/>
        <v>0</v>
      </c>
      <c r="BF153" s="160">
        <f t="shared" si="45"/>
        <v>0</v>
      </c>
      <c r="BG153" s="160">
        <f t="shared" si="46"/>
        <v>0</v>
      </c>
      <c r="BH153" s="160">
        <f t="shared" si="47"/>
        <v>0</v>
      </c>
      <c r="BI153" s="160">
        <f t="shared" si="48"/>
        <v>0</v>
      </c>
      <c r="BJ153" s="21" t="s">
        <v>11</v>
      </c>
      <c r="BK153" s="160">
        <f t="shared" si="49"/>
        <v>0</v>
      </c>
      <c r="BL153" s="21" t="s">
        <v>86</v>
      </c>
      <c r="BM153" s="21" t="s">
        <v>344</v>
      </c>
    </row>
    <row r="154" spans="2:65" s="1" customFormat="1" ht="16.5" customHeight="1">
      <c r="B154" s="149"/>
      <c r="C154" s="161" t="s">
        <v>345</v>
      </c>
      <c r="D154" s="161" t="s">
        <v>246</v>
      </c>
      <c r="E154" s="162" t="s">
        <v>346</v>
      </c>
      <c r="F154" s="163" t="s">
        <v>347</v>
      </c>
      <c r="G154" s="164" t="s">
        <v>210</v>
      </c>
      <c r="H154" s="165">
        <v>121.937</v>
      </c>
      <c r="I154" s="260"/>
      <c r="J154" s="166">
        <f t="shared" si="40"/>
        <v>0</v>
      </c>
      <c r="K154" s="163" t="s">
        <v>156</v>
      </c>
      <c r="L154" s="167"/>
      <c r="M154" s="168" t="s">
        <v>5</v>
      </c>
      <c r="N154" s="169" t="s">
        <v>43</v>
      </c>
      <c r="O154" s="158">
        <v>0</v>
      </c>
      <c r="P154" s="158">
        <f t="shared" si="41"/>
        <v>0</v>
      </c>
      <c r="Q154" s="158">
        <v>1.3600000000000001E-3</v>
      </c>
      <c r="R154" s="158">
        <f t="shared" si="42"/>
        <v>0.16583432000000001</v>
      </c>
      <c r="S154" s="158">
        <v>0</v>
      </c>
      <c r="T154" s="159">
        <f t="shared" si="43"/>
        <v>0</v>
      </c>
      <c r="AR154" s="21" t="s">
        <v>176</v>
      </c>
      <c r="AT154" s="21" t="s">
        <v>246</v>
      </c>
      <c r="AU154" s="21" t="s">
        <v>80</v>
      </c>
      <c r="AY154" s="21" t="s">
        <v>150</v>
      </c>
      <c r="BE154" s="160">
        <f t="shared" si="44"/>
        <v>0</v>
      </c>
      <c r="BF154" s="160">
        <f t="shared" si="45"/>
        <v>0</v>
      </c>
      <c r="BG154" s="160">
        <f t="shared" si="46"/>
        <v>0</v>
      </c>
      <c r="BH154" s="160">
        <f t="shared" si="47"/>
        <v>0</v>
      </c>
      <c r="BI154" s="160">
        <f t="shared" si="48"/>
        <v>0</v>
      </c>
      <c r="BJ154" s="21" t="s">
        <v>11</v>
      </c>
      <c r="BK154" s="160">
        <f t="shared" si="49"/>
        <v>0</v>
      </c>
      <c r="BL154" s="21" t="s">
        <v>86</v>
      </c>
      <c r="BM154" s="21" t="s">
        <v>348</v>
      </c>
    </row>
    <row r="155" spans="2:65" s="1" customFormat="1" ht="25.5" customHeight="1">
      <c r="B155" s="149"/>
      <c r="C155" s="150" t="s">
        <v>349</v>
      </c>
      <c r="D155" s="150" t="s">
        <v>152</v>
      </c>
      <c r="E155" s="151" t="s">
        <v>350</v>
      </c>
      <c r="F155" s="152" t="s">
        <v>351</v>
      </c>
      <c r="G155" s="153" t="s">
        <v>194</v>
      </c>
      <c r="H155" s="154">
        <v>31.12</v>
      </c>
      <c r="I155" s="261"/>
      <c r="J155" s="155">
        <f t="shared" si="40"/>
        <v>0</v>
      </c>
      <c r="K155" s="152" t="s">
        <v>156</v>
      </c>
      <c r="L155" s="35"/>
      <c r="M155" s="156" t="s">
        <v>5</v>
      </c>
      <c r="N155" s="157" t="s">
        <v>43</v>
      </c>
      <c r="O155" s="158">
        <v>0.3</v>
      </c>
      <c r="P155" s="158">
        <f t="shared" si="41"/>
        <v>9.3360000000000003</v>
      </c>
      <c r="Q155" s="158">
        <v>1.6800999999999999E-3</v>
      </c>
      <c r="R155" s="158">
        <f t="shared" si="42"/>
        <v>5.2284711999999997E-2</v>
      </c>
      <c r="S155" s="158">
        <v>0</v>
      </c>
      <c r="T155" s="159">
        <f t="shared" si="43"/>
        <v>0</v>
      </c>
      <c r="AR155" s="21" t="s">
        <v>86</v>
      </c>
      <c r="AT155" s="21" t="s">
        <v>152</v>
      </c>
      <c r="AU155" s="21" t="s">
        <v>80</v>
      </c>
      <c r="AY155" s="21" t="s">
        <v>150</v>
      </c>
      <c r="BE155" s="160">
        <f t="shared" si="44"/>
        <v>0</v>
      </c>
      <c r="BF155" s="160">
        <f t="shared" si="45"/>
        <v>0</v>
      </c>
      <c r="BG155" s="160">
        <f t="shared" si="46"/>
        <v>0</v>
      </c>
      <c r="BH155" s="160">
        <f t="shared" si="47"/>
        <v>0</v>
      </c>
      <c r="BI155" s="160">
        <f t="shared" si="48"/>
        <v>0</v>
      </c>
      <c r="BJ155" s="21" t="s">
        <v>11</v>
      </c>
      <c r="BK155" s="160">
        <f t="shared" si="49"/>
        <v>0</v>
      </c>
      <c r="BL155" s="21" t="s">
        <v>86</v>
      </c>
      <c r="BM155" s="21" t="s">
        <v>352</v>
      </c>
    </row>
    <row r="156" spans="2:65" s="1" customFormat="1" ht="16.5" customHeight="1">
      <c r="B156" s="149"/>
      <c r="C156" s="161" t="s">
        <v>353</v>
      </c>
      <c r="D156" s="161" t="s">
        <v>246</v>
      </c>
      <c r="E156" s="162" t="s">
        <v>354</v>
      </c>
      <c r="F156" s="163" t="s">
        <v>355</v>
      </c>
      <c r="G156" s="164" t="s">
        <v>210</v>
      </c>
      <c r="H156" s="165">
        <v>6.2240000000000002</v>
      </c>
      <c r="I156" s="260"/>
      <c r="J156" s="166">
        <f t="shared" si="40"/>
        <v>0</v>
      </c>
      <c r="K156" s="163" t="s">
        <v>156</v>
      </c>
      <c r="L156" s="167"/>
      <c r="M156" s="168" t="s">
        <v>5</v>
      </c>
      <c r="N156" s="169" t="s">
        <v>43</v>
      </c>
      <c r="O156" s="158">
        <v>0</v>
      </c>
      <c r="P156" s="158">
        <f t="shared" si="41"/>
        <v>0</v>
      </c>
      <c r="Q156" s="158">
        <v>6.8000000000000005E-4</v>
      </c>
      <c r="R156" s="158">
        <f t="shared" si="42"/>
        <v>4.2323200000000004E-3</v>
      </c>
      <c r="S156" s="158">
        <v>0</v>
      </c>
      <c r="T156" s="159">
        <f t="shared" si="43"/>
        <v>0</v>
      </c>
      <c r="AR156" s="21" t="s">
        <v>176</v>
      </c>
      <c r="AT156" s="21" t="s">
        <v>246</v>
      </c>
      <c r="AU156" s="21" t="s">
        <v>80</v>
      </c>
      <c r="AY156" s="21" t="s">
        <v>150</v>
      </c>
      <c r="BE156" s="160">
        <f t="shared" si="44"/>
        <v>0</v>
      </c>
      <c r="BF156" s="160">
        <f t="shared" si="45"/>
        <v>0</v>
      </c>
      <c r="BG156" s="160">
        <f t="shared" si="46"/>
        <v>0</v>
      </c>
      <c r="BH156" s="160">
        <f t="shared" si="47"/>
        <v>0</v>
      </c>
      <c r="BI156" s="160">
        <f t="shared" si="48"/>
        <v>0</v>
      </c>
      <c r="BJ156" s="21" t="s">
        <v>11</v>
      </c>
      <c r="BK156" s="160">
        <f t="shared" si="49"/>
        <v>0</v>
      </c>
      <c r="BL156" s="21" t="s">
        <v>86</v>
      </c>
      <c r="BM156" s="21" t="s">
        <v>356</v>
      </c>
    </row>
    <row r="157" spans="2:65" s="1" customFormat="1" ht="25.5" customHeight="1">
      <c r="B157" s="149"/>
      <c r="C157" s="150" t="s">
        <v>357</v>
      </c>
      <c r="D157" s="150" t="s">
        <v>152</v>
      </c>
      <c r="E157" s="151" t="s">
        <v>358</v>
      </c>
      <c r="F157" s="152" t="s">
        <v>359</v>
      </c>
      <c r="G157" s="153" t="s">
        <v>210</v>
      </c>
      <c r="H157" s="154">
        <v>116.13</v>
      </c>
      <c r="I157" s="261"/>
      <c r="J157" s="155">
        <f t="shared" si="40"/>
        <v>0</v>
      </c>
      <c r="K157" s="152" t="s">
        <v>156</v>
      </c>
      <c r="L157" s="35"/>
      <c r="M157" s="156" t="s">
        <v>5</v>
      </c>
      <c r="N157" s="157" t="s">
        <v>43</v>
      </c>
      <c r="O157" s="158">
        <v>0.14000000000000001</v>
      </c>
      <c r="P157" s="158">
        <f t="shared" si="41"/>
        <v>16.258200000000002</v>
      </c>
      <c r="Q157" s="158">
        <v>8.2719999999999994E-5</v>
      </c>
      <c r="R157" s="158">
        <f t="shared" si="42"/>
        <v>9.6062735999999996E-3</v>
      </c>
      <c r="S157" s="158">
        <v>0</v>
      </c>
      <c r="T157" s="159">
        <f t="shared" si="43"/>
        <v>0</v>
      </c>
      <c r="AR157" s="21" t="s">
        <v>86</v>
      </c>
      <c r="AT157" s="21" t="s">
        <v>152</v>
      </c>
      <c r="AU157" s="21" t="s">
        <v>80</v>
      </c>
      <c r="AY157" s="21" t="s">
        <v>150</v>
      </c>
      <c r="BE157" s="160">
        <f t="shared" si="44"/>
        <v>0</v>
      </c>
      <c r="BF157" s="160">
        <f t="shared" si="45"/>
        <v>0</v>
      </c>
      <c r="BG157" s="160">
        <f t="shared" si="46"/>
        <v>0</v>
      </c>
      <c r="BH157" s="160">
        <f t="shared" si="47"/>
        <v>0</v>
      </c>
      <c r="BI157" s="160">
        <f t="shared" si="48"/>
        <v>0</v>
      </c>
      <c r="BJ157" s="21" t="s">
        <v>11</v>
      </c>
      <c r="BK157" s="160">
        <f t="shared" si="49"/>
        <v>0</v>
      </c>
      <c r="BL157" s="21" t="s">
        <v>86</v>
      </c>
      <c r="BM157" s="21" t="s">
        <v>360</v>
      </c>
    </row>
    <row r="158" spans="2:65" s="1" customFormat="1" ht="16.5" customHeight="1">
      <c r="B158" s="149"/>
      <c r="C158" s="150" t="s">
        <v>361</v>
      </c>
      <c r="D158" s="150" t="s">
        <v>152</v>
      </c>
      <c r="E158" s="151" t="s">
        <v>362</v>
      </c>
      <c r="F158" s="152" t="s">
        <v>363</v>
      </c>
      <c r="G158" s="153" t="s">
        <v>194</v>
      </c>
      <c r="H158" s="154">
        <v>7.35</v>
      </c>
      <c r="I158" s="261"/>
      <c r="J158" s="155">
        <f t="shared" si="40"/>
        <v>0</v>
      </c>
      <c r="K158" s="152" t="s">
        <v>156</v>
      </c>
      <c r="L158" s="35"/>
      <c r="M158" s="156" t="s">
        <v>5</v>
      </c>
      <c r="N158" s="157" t="s">
        <v>43</v>
      </c>
      <c r="O158" s="158">
        <v>0.23</v>
      </c>
      <c r="P158" s="158">
        <f t="shared" si="41"/>
        <v>1.6904999999999999</v>
      </c>
      <c r="Q158" s="158">
        <v>6.0000000000000002E-5</v>
      </c>
      <c r="R158" s="158">
        <f t="shared" si="42"/>
        <v>4.4099999999999999E-4</v>
      </c>
      <c r="S158" s="158">
        <v>0</v>
      </c>
      <c r="T158" s="159">
        <f t="shared" si="43"/>
        <v>0</v>
      </c>
      <c r="AR158" s="21" t="s">
        <v>86</v>
      </c>
      <c r="AT158" s="21" t="s">
        <v>152</v>
      </c>
      <c r="AU158" s="21" t="s">
        <v>80</v>
      </c>
      <c r="AY158" s="21" t="s">
        <v>150</v>
      </c>
      <c r="BE158" s="160">
        <f t="shared" si="44"/>
        <v>0</v>
      </c>
      <c r="BF158" s="160">
        <f t="shared" si="45"/>
        <v>0</v>
      </c>
      <c r="BG158" s="160">
        <f t="shared" si="46"/>
        <v>0</v>
      </c>
      <c r="BH158" s="160">
        <f t="shared" si="47"/>
        <v>0</v>
      </c>
      <c r="BI158" s="160">
        <f t="shared" si="48"/>
        <v>0</v>
      </c>
      <c r="BJ158" s="21" t="s">
        <v>11</v>
      </c>
      <c r="BK158" s="160">
        <f t="shared" si="49"/>
        <v>0</v>
      </c>
      <c r="BL158" s="21" t="s">
        <v>86</v>
      </c>
      <c r="BM158" s="21" t="s">
        <v>364</v>
      </c>
    </row>
    <row r="159" spans="2:65" s="1" customFormat="1" ht="16.5" customHeight="1">
      <c r="B159" s="149"/>
      <c r="C159" s="161" t="s">
        <v>365</v>
      </c>
      <c r="D159" s="161" t="s">
        <v>246</v>
      </c>
      <c r="E159" s="162" t="s">
        <v>366</v>
      </c>
      <c r="F159" s="163" t="s">
        <v>367</v>
      </c>
      <c r="G159" s="164" t="s">
        <v>194</v>
      </c>
      <c r="H159" s="165">
        <v>7.718</v>
      </c>
      <c r="I159" s="260"/>
      <c r="J159" s="166">
        <f t="shared" si="40"/>
        <v>0</v>
      </c>
      <c r="K159" s="163" t="s">
        <v>156</v>
      </c>
      <c r="L159" s="167"/>
      <c r="M159" s="168" t="s">
        <v>5</v>
      </c>
      <c r="N159" s="169" t="s">
        <v>43</v>
      </c>
      <c r="O159" s="158">
        <v>0</v>
      </c>
      <c r="P159" s="158">
        <f t="shared" si="41"/>
        <v>0</v>
      </c>
      <c r="Q159" s="158">
        <v>3.8999999999999999E-4</v>
      </c>
      <c r="R159" s="158">
        <f t="shared" si="42"/>
        <v>3.01002E-3</v>
      </c>
      <c r="S159" s="158">
        <v>0</v>
      </c>
      <c r="T159" s="159">
        <f t="shared" si="43"/>
        <v>0</v>
      </c>
      <c r="AR159" s="21" t="s">
        <v>176</v>
      </c>
      <c r="AT159" s="21" t="s">
        <v>246</v>
      </c>
      <c r="AU159" s="21" t="s">
        <v>80</v>
      </c>
      <c r="AY159" s="21" t="s">
        <v>150</v>
      </c>
      <c r="BE159" s="160">
        <f t="shared" si="44"/>
        <v>0</v>
      </c>
      <c r="BF159" s="160">
        <f t="shared" si="45"/>
        <v>0</v>
      </c>
      <c r="BG159" s="160">
        <f t="shared" si="46"/>
        <v>0</v>
      </c>
      <c r="BH159" s="160">
        <f t="shared" si="47"/>
        <v>0</v>
      </c>
      <c r="BI159" s="160">
        <f t="shared" si="48"/>
        <v>0</v>
      </c>
      <c r="BJ159" s="21" t="s">
        <v>11</v>
      </c>
      <c r="BK159" s="160">
        <f t="shared" si="49"/>
        <v>0</v>
      </c>
      <c r="BL159" s="21" t="s">
        <v>86</v>
      </c>
      <c r="BM159" s="21" t="s">
        <v>368</v>
      </c>
    </row>
    <row r="160" spans="2:65" s="1" customFormat="1" ht="16.5" customHeight="1">
      <c r="B160" s="149"/>
      <c r="C160" s="150" t="s">
        <v>369</v>
      </c>
      <c r="D160" s="150" t="s">
        <v>152</v>
      </c>
      <c r="E160" s="151" t="s">
        <v>370</v>
      </c>
      <c r="F160" s="152" t="s">
        <v>371</v>
      </c>
      <c r="G160" s="153" t="s">
        <v>194</v>
      </c>
      <c r="H160" s="154">
        <v>98.32</v>
      </c>
      <c r="I160" s="261"/>
      <c r="J160" s="155">
        <f t="shared" si="40"/>
        <v>0</v>
      </c>
      <c r="K160" s="152" t="s">
        <v>156</v>
      </c>
      <c r="L160" s="35"/>
      <c r="M160" s="156" t="s">
        <v>5</v>
      </c>
      <c r="N160" s="157" t="s">
        <v>43</v>
      </c>
      <c r="O160" s="158">
        <v>0.14000000000000001</v>
      </c>
      <c r="P160" s="158">
        <f t="shared" si="41"/>
        <v>13.764800000000001</v>
      </c>
      <c r="Q160" s="158">
        <v>2.5017000000000003E-4</v>
      </c>
      <c r="R160" s="158">
        <f t="shared" si="42"/>
        <v>2.4596714400000001E-2</v>
      </c>
      <c r="S160" s="158">
        <v>0</v>
      </c>
      <c r="T160" s="159">
        <f t="shared" si="43"/>
        <v>0</v>
      </c>
      <c r="AR160" s="21" t="s">
        <v>86</v>
      </c>
      <c r="AT160" s="21" t="s">
        <v>152</v>
      </c>
      <c r="AU160" s="21" t="s">
        <v>80</v>
      </c>
      <c r="AY160" s="21" t="s">
        <v>150</v>
      </c>
      <c r="BE160" s="160">
        <f t="shared" si="44"/>
        <v>0</v>
      </c>
      <c r="BF160" s="160">
        <f t="shared" si="45"/>
        <v>0</v>
      </c>
      <c r="BG160" s="160">
        <f t="shared" si="46"/>
        <v>0</v>
      </c>
      <c r="BH160" s="160">
        <f t="shared" si="47"/>
        <v>0</v>
      </c>
      <c r="BI160" s="160">
        <f t="shared" si="48"/>
        <v>0</v>
      </c>
      <c r="BJ160" s="21" t="s">
        <v>11</v>
      </c>
      <c r="BK160" s="160">
        <f t="shared" si="49"/>
        <v>0</v>
      </c>
      <c r="BL160" s="21" t="s">
        <v>86</v>
      </c>
      <c r="BM160" s="21" t="s">
        <v>372</v>
      </c>
    </row>
    <row r="161" spans="2:65" s="1" customFormat="1" ht="16.5" customHeight="1">
      <c r="B161" s="149"/>
      <c r="C161" s="161" t="s">
        <v>373</v>
      </c>
      <c r="D161" s="161" t="s">
        <v>246</v>
      </c>
      <c r="E161" s="162" t="s">
        <v>374</v>
      </c>
      <c r="F161" s="163" t="s">
        <v>375</v>
      </c>
      <c r="G161" s="164" t="s">
        <v>194</v>
      </c>
      <c r="H161" s="165">
        <v>35.700000000000003</v>
      </c>
      <c r="I161" s="260"/>
      <c r="J161" s="166">
        <f t="shared" si="40"/>
        <v>0</v>
      </c>
      <c r="K161" s="163" t="s">
        <v>156</v>
      </c>
      <c r="L161" s="167"/>
      <c r="M161" s="168" t="s">
        <v>5</v>
      </c>
      <c r="N161" s="169" t="s">
        <v>43</v>
      </c>
      <c r="O161" s="158">
        <v>0</v>
      </c>
      <c r="P161" s="158">
        <f t="shared" si="41"/>
        <v>0</v>
      </c>
      <c r="Q161" s="158">
        <v>3.0000000000000001E-5</v>
      </c>
      <c r="R161" s="158">
        <f t="shared" si="42"/>
        <v>1.0710000000000001E-3</v>
      </c>
      <c r="S161" s="158">
        <v>0</v>
      </c>
      <c r="T161" s="159">
        <f t="shared" si="43"/>
        <v>0</v>
      </c>
      <c r="AR161" s="21" t="s">
        <v>176</v>
      </c>
      <c r="AT161" s="21" t="s">
        <v>246</v>
      </c>
      <c r="AU161" s="21" t="s">
        <v>80</v>
      </c>
      <c r="AY161" s="21" t="s">
        <v>150</v>
      </c>
      <c r="BE161" s="160">
        <f t="shared" si="44"/>
        <v>0</v>
      </c>
      <c r="BF161" s="160">
        <f t="shared" si="45"/>
        <v>0</v>
      </c>
      <c r="BG161" s="160">
        <f t="shared" si="46"/>
        <v>0</v>
      </c>
      <c r="BH161" s="160">
        <f t="shared" si="47"/>
        <v>0</v>
      </c>
      <c r="BI161" s="160">
        <f t="shared" si="48"/>
        <v>0</v>
      </c>
      <c r="BJ161" s="21" t="s">
        <v>11</v>
      </c>
      <c r="BK161" s="160">
        <f t="shared" si="49"/>
        <v>0</v>
      </c>
      <c r="BL161" s="21" t="s">
        <v>86</v>
      </c>
      <c r="BM161" s="21" t="s">
        <v>376</v>
      </c>
    </row>
    <row r="162" spans="2:65" s="1" customFormat="1" ht="16.5" customHeight="1">
      <c r="B162" s="149"/>
      <c r="C162" s="161" t="s">
        <v>377</v>
      </c>
      <c r="D162" s="161" t="s">
        <v>246</v>
      </c>
      <c r="E162" s="162" t="s">
        <v>378</v>
      </c>
      <c r="F162" s="163" t="s">
        <v>379</v>
      </c>
      <c r="G162" s="164" t="s">
        <v>194</v>
      </c>
      <c r="H162" s="165">
        <v>29.233000000000001</v>
      </c>
      <c r="I162" s="260"/>
      <c r="J162" s="166">
        <f t="shared" si="40"/>
        <v>0</v>
      </c>
      <c r="K162" s="163" t="s">
        <v>156</v>
      </c>
      <c r="L162" s="167"/>
      <c r="M162" s="168" t="s">
        <v>5</v>
      </c>
      <c r="N162" s="169" t="s">
        <v>43</v>
      </c>
      <c r="O162" s="158">
        <v>0</v>
      </c>
      <c r="P162" s="158">
        <f t="shared" si="41"/>
        <v>0</v>
      </c>
      <c r="Q162" s="158">
        <v>4.0000000000000003E-5</v>
      </c>
      <c r="R162" s="158">
        <f t="shared" si="42"/>
        <v>1.1693200000000002E-3</v>
      </c>
      <c r="S162" s="158">
        <v>0</v>
      </c>
      <c r="T162" s="159">
        <f t="shared" si="43"/>
        <v>0</v>
      </c>
      <c r="AR162" s="21" t="s">
        <v>176</v>
      </c>
      <c r="AT162" s="21" t="s">
        <v>246</v>
      </c>
      <c r="AU162" s="21" t="s">
        <v>80</v>
      </c>
      <c r="AY162" s="21" t="s">
        <v>150</v>
      </c>
      <c r="BE162" s="160">
        <f t="shared" si="44"/>
        <v>0</v>
      </c>
      <c r="BF162" s="160">
        <f t="shared" si="45"/>
        <v>0</v>
      </c>
      <c r="BG162" s="160">
        <f t="shared" si="46"/>
        <v>0</v>
      </c>
      <c r="BH162" s="160">
        <f t="shared" si="47"/>
        <v>0</v>
      </c>
      <c r="BI162" s="160">
        <f t="shared" si="48"/>
        <v>0</v>
      </c>
      <c r="BJ162" s="21" t="s">
        <v>11</v>
      </c>
      <c r="BK162" s="160">
        <f t="shared" si="49"/>
        <v>0</v>
      </c>
      <c r="BL162" s="21" t="s">
        <v>86</v>
      </c>
      <c r="BM162" s="21" t="s">
        <v>380</v>
      </c>
    </row>
    <row r="163" spans="2:65" s="1" customFormat="1" ht="16.5" customHeight="1">
      <c r="B163" s="149"/>
      <c r="C163" s="161" t="s">
        <v>381</v>
      </c>
      <c r="D163" s="161" t="s">
        <v>246</v>
      </c>
      <c r="E163" s="162" t="s">
        <v>382</v>
      </c>
      <c r="F163" s="163" t="s">
        <v>383</v>
      </c>
      <c r="G163" s="164" t="s">
        <v>194</v>
      </c>
      <c r="H163" s="165">
        <v>2.5830000000000002</v>
      </c>
      <c r="I163" s="260"/>
      <c r="J163" s="166">
        <f t="shared" si="40"/>
        <v>0</v>
      </c>
      <c r="K163" s="163" t="s">
        <v>156</v>
      </c>
      <c r="L163" s="167"/>
      <c r="M163" s="168" t="s">
        <v>5</v>
      </c>
      <c r="N163" s="169" t="s">
        <v>43</v>
      </c>
      <c r="O163" s="158">
        <v>0</v>
      </c>
      <c r="P163" s="158">
        <f t="shared" si="41"/>
        <v>0</v>
      </c>
      <c r="Q163" s="158">
        <v>2.0000000000000001E-4</v>
      </c>
      <c r="R163" s="158">
        <f t="shared" si="42"/>
        <v>5.1660000000000009E-4</v>
      </c>
      <c r="S163" s="158">
        <v>0</v>
      </c>
      <c r="T163" s="159">
        <f t="shared" si="43"/>
        <v>0</v>
      </c>
      <c r="AR163" s="21" t="s">
        <v>176</v>
      </c>
      <c r="AT163" s="21" t="s">
        <v>246</v>
      </c>
      <c r="AU163" s="21" t="s">
        <v>80</v>
      </c>
      <c r="AY163" s="21" t="s">
        <v>150</v>
      </c>
      <c r="BE163" s="160">
        <f t="shared" si="44"/>
        <v>0</v>
      </c>
      <c r="BF163" s="160">
        <f t="shared" si="45"/>
        <v>0</v>
      </c>
      <c r="BG163" s="160">
        <f t="shared" si="46"/>
        <v>0</v>
      </c>
      <c r="BH163" s="160">
        <f t="shared" si="47"/>
        <v>0</v>
      </c>
      <c r="BI163" s="160">
        <f t="shared" si="48"/>
        <v>0</v>
      </c>
      <c r="BJ163" s="21" t="s">
        <v>11</v>
      </c>
      <c r="BK163" s="160">
        <f t="shared" si="49"/>
        <v>0</v>
      </c>
      <c r="BL163" s="21" t="s">
        <v>86</v>
      </c>
      <c r="BM163" s="21" t="s">
        <v>384</v>
      </c>
    </row>
    <row r="164" spans="2:65" s="1" customFormat="1" ht="16.5" customHeight="1">
      <c r="B164" s="149"/>
      <c r="C164" s="161" t="s">
        <v>385</v>
      </c>
      <c r="D164" s="161" t="s">
        <v>246</v>
      </c>
      <c r="E164" s="162" t="s">
        <v>386</v>
      </c>
      <c r="F164" s="163" t="s">
        <v>387</v>
      </c>
      <c r="G164" s="164" t="s">
        <v>194</v>
      </c>
      <c r="H164" s="165">
        <v>34.86</v>
      </c>
      <c r="I164" s="260"/>
      <c r="J164" s="166">
        <f t="shared" si="40"/>
        <v>0</v>
      </c>
      <c r="K164" s="163" t="s">
        <v>156</v>
      </c>
      <c r="L164" s="167"/>
      <c r="M164" s="168" t="s">
        <v>5</v>
      </c>
      <c r="N164" s="169" t="s">
        <v>43</v>
      </c>
      <c r="O164" s="158">
        <v>0</v>
      </c>
      <c r="P164" s="158">
        <f t="shared" si="41"/>
        <v>0</v>
      </c>
      <c r="Q164" s="158">
        <v>5.0000000000000001E-4</v>
      </c>
      <c r="R164" s="158">
        <f t="shared" si="42"/>
        <v>1.7430000000000001E-2</v>
      </c>
      <c r="S164" s="158">
        <v>0</v>
      </c>
      <c r="T164" s="159">
        <f t="shared" si="43"/>
        <v>0</v>
      </c>
      <c r="AR164" s="21" t="s">
        <v>176</v>
      </c>
      <c r="AT164" s="21" t="s">
        <v>246</v>
      </c>
      <c r="AU164" s="21" t="s">
        <v>80</v>
      </c>
      <c r="AY164" s="21" t="s">
        <v>150</v>
      </c>
      <c r="BE164" s="160">
        <f t="shared" si="44"/>
        <v>0</v>
      </c>
      <c r="BF164" s="160">
        <f t="shared" si="45"/>
        <v>0</v>
      </c>
      <c r="BG164" s="160">
        <f t="shared" si="46"/>
        <v>0</v>
      </c>
      <c r="BH164" s="160">
        <f t="shared" si="47"/>
        <v>0</v>
      </c>
      <c r="BI164" s="160">
        <f t="shared" si="48"/>
        <v>0</v>
      </c>
      <c r="BJ164" s="21" t="s">
        <v>11</v>
      </c>
      <c r="BK164" s="160">
        <f t="shared" si="49"/>
        <v>0</v>
      </c>
      <c r="BL164" s="21" t="s">
        <v>86</v>
      </c>
      <c r="BM164" s="21" t="s">
        <v>388</v>
      </c>
    </row>
    <row r="165" spans="2:65" s="1" customFormat="1" ht="16.5" customHeight="1">
      <c r="B165" s="149"/>
      <c r="C165" s="150" t="s">
        <v>389</v>
      </c>
      <c r="D165" s="150" t="s">
        <v>152</v>
      </c>
      <c r="E165" s="151" t="s">
        <v>390</v>
      </c>
      <c r="F165" s="152" t="s">
        <v>391</v>
      </c>
      <c r="G165" s="153" t="s">
        <v>210</v>
      </c>
      <c r="H165" s="154">
        <v>7.1280000000000001</v>
      </c>
      <c r="I165" s="261"/>
      <c r="J165" s="155">
        <f t="shared" si="40"/>
        <v>0</v>
      </c>
      <c r="K165" s="152" t="s">
        <v>156</v>
      </c>
      <c r="L165" s="35"/>
      <c r="M165" s="156" t="s">
        <v>5</v>
      </c>
      <c r="N165" s="157" t="s">
        <v>43</v>
      </c>
      <c r="O165" s="158">
        <v>0.46</v>
      </c>
      <c r="P165" s="158">
        <f t="shared" si="41"/>
        <v>3.27888</v>
      </c>
      <c r="Q165" s="158">
        <v>2.6360000000000001E-2</v>
      </c>
      <c r="R165" s="158">
        <f t="shared" si="42"/>
        <v>0.18789408000000002</v>
      </c>
      <c r="S165" s="158">
        <v>0</v>
      </c>
      <c r="T165" s="159">
        <f t="shared" si="43"/>
        <v>0</v>
      </c>
      <c r="AR165" s="21" t="s">
        <v>86</v>
      </c>
      <c r="AT165" s="21" t="s">
        <v>152</v>
      </c>
      <c r="AU165" s="21" t="s">
        <v>80</v>
      </c>
      <c r="AY165" s="21" t="s">
        <v>150</v>
      </c>
      <c r="BE165" s="160">
        <f t="shared" si="44"/>
        <v>0</v>
      </c>
      <c r="BF165" s="160">
        <f t="shared" si="45"/>
        <v>0</v>
      </c>
      <c r="BG165" s="160">
        <f t="shared" si="46"/>
        <v>0</v>
      </c>
      <c r="BH165" s="160">
        <f t="shared" si="47"/>
        <v>0</v>
      </c>
      <c r="BI165" s="160">
        <f t="shared" si="48"/>
        <v>0</v>
      </c>
      <c r="BJ165" s="21" t="s">
        <v>11</v>
      </c>
      <c r="BK165" s="160">
        <f t="shared" si="49"/>
        <v>0</v>
      </c>
      <c r="BL165" s="21" t="s">
        <v>86</v>
      </c>
      <c r="BM165" s="21" t="s">
        <v>392</v>
      </c>
    </row>
    <row r="166" spans="2:65" s="1" customFormat="1" ht="25.5" customHeight="1">
      <c r="B166" s="149"/>
      <c r="C166" s="150" t="s">
        <v>393</v>
      </c>
      <c r="D166" s="150" t="s">
        <v>152</v>
      </c>
      <c r="E166" s="151" t="s">
        <v>394</v>
      </c>
      <c r="F166" s="152" t="s">
        <v>395</v>
      </c>
      <c r="G166" s="153" t="s">
        <v>210</v>
      </c>
      <c r="H166" s="154">
        <v>7.1280000000000001</v>
      </c>
      <c r="I166" s="261"/>
      <c r="J166" s="155">
        <f t="shared" si="40"/>
        <v>0</v>
      </c>
      <c r="K166" s="152" t="s">
        <v>156</v>
      </c>
      <c r="L166" s="35"/>
      <c r="M166" s="156" t="s">
        <v>5</v>
      </c>
      <c r="N166" s="157" t="s">
        <v>43</v>
      </c>
      <c r="O166" s="158">
        <v>0.09</v>
      </c>
      <c r="P166" s="158">
        <f t="shared" si="41"/>
        <v>0.64151999999999998</v>
      </c>
      <c r="Q166" s="158">
        <v>7.9000000000000008E-3</v>
      </c>
      <c r="R166" s="158">
        <f t="shared" si="42"/>
        <v>5.6311200000000006E-2</v>
      </c>
      <c r="S166" s="158">
        <v>0</v>
      </c>
      <c r="T166" s="159">
        <f t="shared" si="43"/>
        <v>0</v>
      </c>
      <c r="AR166" s="21" t="s">
        <v>86</v>
      </c>
      <c r="AT166" s="21" t="s">
        <v>152</v>
      </c>
      <c r="AU166" s="21" t="s">
        <v>80</v>
      </c>
      <c r="AY166" s="21" t="s">
        <v>150</v>
      </c>
      <c r="BE166" s="160">
        <f t="shared" si="44"/>
        <v>0</v>
      </c>
      <c r="BF166" s="160">
        <f t="shared" si="45"/>
        <v>0</v>
      </c>
      <c r="BG166" s="160">
        <f t="shared" si="46"/>
        <v>0</v>
      </c>
      <c r="BH166" s="160">
        <f t="shared" si="47"/>
        <v>0</v>
      </c>
      <c r="BI166" s="160">
        <f t="shared" si="48"/>
        <v>0</v>
      </c>
      <c r="BJ166" s="21" t="s">
        <v>11</v>
      </c>
      <c r="BK166" s="160">
        <f t="shared" si="49"/>
        <v>0</v>
      </c>
      <c r="BL166" s="21" t="s">
        <v>86</v>
      </c>
      <c r="BM166" s="21" t="s">
        <v>396</v>
      </c>
    </row>
    <row r="167" spans="2:65" s="1" customFormat="1" ht="25.5" customHeight="1">
      <c r="B167" s="149"/>
      <c r="C167" s="150" t="s">
        <v>397</v>
      </c>
      <c r="D167" s="150" t="s">
        <v>152</v>
      </c>
      <c r="E167" s="151" t="s">
        <v>398</v>
      </c>
      <c r="F167" s="152" t="s">
        <v>399</v>
      </c>
      <c r="G167" s="153" t="s">
        <v>210</v>
      </c>
      <c r="H167" s="154">
        <v>14.22</v>
      </c>
      <c r="I167" s="261"/>
      <c r="J167" s="155">
        <f t="shared" si="40"/>
        <v>0</v>
      </c>
      <c r="K167" s="152" t="s">
        <v>156</v>
      </c>
      <c r="L167" s="35"/>
      <c r="M167" s="156" t="s">
        <v>5</v>
      </c>
      <c r="N167" s="157" t="s">
        <v>43</v>
      </c>
      <c r="O167" s="158">
        <v>0.29399999999999998</v>
      </c>
      <c r="P167" s="158">
        <f t="shared" si="41"/>
        <v>4.1806799999999997</v>
      </c>
      <c r="Q167" s="158">
        <v>6.28E-3</v>
      </c>
      <c r="R167" s="158">
        <f t="shared" si="42"/>
        <v>8.9301600000000009E-2</v>
      </c>
      <c r="S167" s="158">
        <v>0</v>
      </c>
      <c r="T167" s="159">
        <f t="shared" si="43"/>
        <v>0</v>
      </c>
      <c r="AR167" s="21" t="s">
        <v>86</v>
      </c>
      <c r="AT167" s="21" t="s">
        <v>152</v>
      </c>
      <c r="AU167" s="21" t="s">
        <v>80</v>
      </c>
      <c r="AY167" s="21" t="s">
        <v>150</v>
      </c>
      <c r="BE167" s="160">
        <f t="shared" si="44"/>
        <v>0</v>
      </c>
      <c r="BF167" s="160">
        <f t="shared" si="45"/>
        <v>0</v>
      </c>
      <c r="BG167" s="160">
        <f t="shared" si="46"/>
        <v>0</v>
      </c>
      <c r="BH167" s="160">
        <f t="shared" si="47"/>
        <v>0</v>
      </c>
      <c r="BI167" s="160">
        <f t="shared" si="48"/>
        <v>0</v>
      </c>
      <c r="BJ167" s="21" t="s">
        <v>11</v>
      </c>
      <c r="BK167" s="160">
        <f t="shared" si="49"/>
        <v>0</v>
      </c>
      <c r="BL167" s="21" t="s">
        <v>86</v>
      </c>
      <c r="BM167" s="21" t="s">
        <v>400</v>
      </c>
    </row>
    <row r="168" spans="2:65" s="1" customFormat="1" ht="25.5" customHeight="1">
      <c r="B168" s="149"/>
      <c r="C168" s="150" t="s">
        <v>401</v>
      </c>
      <c r="D168" s="150" t="s">
        <v>152</v>
      </c>
      <c r="E168" s="151" t="s">
        <v>402</v>
      </c>
      <c r="F168" s="152" t="s">
        <v>403</v>
      </c>
      <c r="G168" s="153" t="s">
        <v>210</v>
      </c>
      <c r="H168" s="154">
        <v>122.354</v>
      </c>
      <c r="I168" s="261"/>
      <c r="J168" s="155">
        <f t="shared" si="40"/>
        <v>0</v>
      </c>
      <c r="K168" s="152" t="s">
        <v>156</v>
      </c>
      <c r="L168" s="35"/>
      <c r="M168" s="156" t="s">
        <v>5</v>
      </c>
      <c r="N168" s="157" t="s">
        <v>43</v>
      </c>
      <c r="O168" s="158">
        <v>0.245</v>
      </c>
      <c r="P168" s="158">
        <f t="shared" si="41"/>
        <v>29.97673</v>
      </c>
      <c r="Q168" s="158">
        <v>2.6800000000000001E-3</v>
      </c>
      <c r="R168" s="158">
        <f t="shared" si="42"/>
        <v>0.32790871999999999</v>
      </c>
      <c r="S168" s="158">
        <v>0</v>
      </c>
      <c r="T168" s="159">
        <f t="shared" si="43"/>
        <v>0</v>
      </c>
      <c r="AR168" s="21" t="s">
        <v>86</v>
      </c>
      <c r="AT168" s="21" t="s">
        <v>152</v>
      </c>
      <c r="AU168" s="21" t="s">
        <v>80</v>
      </c>
      <c r="AY168" s="21" t="s">
        <v>150</v>
      </c>
      <c r="BE168" s="160">
        <f t="shared" si="44"/>
        <v>0</v>
      </c>
      <c r="BF168" s="160">
        <f t="shared" si="45"/>
        <v>0</v>
      </c>
      <c r="BG168" s="160">
        <f t="shared" si="46"/>
        <v>0</v>
      </c>
      <c r="BH168" s="160">
        <f t="shared" si="47"/>
        <v>0</v>
      </c>
      <c r="BI168" s="160">
        <f t="shared" si="48"/>
        <v>0</v>
      </c>
      <c r="BJ168" s="21" t="s">
        <v>11</v>
      </c>
      <c r="BK168" s="160">
        <f t="shared" si="49"/>
        <v>0</v>
      </c>
      <c r="BL168" s="21" t="s">
        <v>86</v>
      </c>
      <c r="BM168" s="21" t="s">
        <v>404</v>
      </c>
    </row>
    <row r="169" spans="2:65" s="1" customFormat="1" ht="25.5" customHeight="1">
      <c r="B169" s="149"/>
      <c r="C169" s="150" t="s">
        <v>405</v>
      </c>
      <c r="D169" s="150" t="s">
        <v>152</v>
      </c>
      <c r="E169" s="151" t="s">
        <v>406</v>
      </c>
      <c r="F169" s="152" t="s">
        <v>407</v>
      </c>
      <c r="G169" s="153" t="s">
        <v>155</v>
      </c>
      <c r="H169" s="154">
        <v>0.311</v>
      </c>
      <c r="I169" s="261"/>
      <c r="J169" s="155">
        <f t="shared" si="40"/>
        <v>0</v>
      </c>
      <c r="K169" s="152" t="s">
        <v>156</v>
      </c>
      <c r="L169" s="35"/>
      <c r="M169" s="156" t="s">
        <v>5</v>
      </c>
      <c r="N169" s="157" t="s">
        <v>43</v>
      </c>
      <c r="O169" s="158">
        <v>2.58</v>
      </c>
      <c r="P169" s="158">
        <f t="shared" si="41"/>
        <v>0.80237999999999998</v>
      </c>
      <c r="Q169" s="158">
        <v>2.2563399999999998</v>
      </c>
      <c r="R169" s="158">
        <f t="shared" si="42"/>
        <v>0.70172173999999998</v>
      </c>
      <c r="S169" s="158">
        <v>0</v>
      </c>
      <c r="T169" s="159">
        <f t="shared" si="43"/>
        <v>0</v>
      </c>
      <c r="AR169" s="21" t="s">
        <v>86</v>
      </c>
      <c r="AT169" s="21" t="s">
        <v>152</v>
      </c>
      <c r="AU169" s="21" t="s">
        <v>80</v>
      </c>
      <c r="AY169" s="21" t="s">
        <v>150</v>
      </c>
      <c r="BE169" s="160">
        <f t="shared" si="44"/>
        <v>0</v>
      </c>
      <c r="BF169" s="160">
        <f t="shared" si="45"/>
        <v>0</v>
      </c>
      <c r="BG169" s="160">
        <f t="shared" si="46"/>
        <v>0</v>
      </c>
      <c r="BH169" s="160">
        <f t="shared" si="47"/>
        <v>0</v>
      </c>
      <c r="BI169" s="160">
        <f t="shared" si="48"/>
        <v>0</v>
      </c>
      <c r="BJ169" s="21" t="s">
        <v>11</v>
      </c>
      <c r="BK169" s="160">
        <f t="shared" si="49"/>
        <v>0</v>
      </c>
      <c r="BL169" s="21" t="s">
        <v>86</v>
      </c>
      <c r="BM169" s="21" t="s">
        <v>408</v>
      </c>
    </row>
    <row r="170" spans="2:65" s="1" customFormat="1" ht="25.5" customHeight="1">
      <c r="B170" s="149"/>
      <c r="C170" s="150" t="s">
        <v>409</v>
      </c>
      <c r="D170" s="150" t="s">
        <v>152</v>
      </c>
      <c r="E170" s="151" t="s">
        <v>410</v>
      </c>
      <c r="F170" s="152" t="s">
        <v>411</v>
      </c>
      <c r="G170" s="153" t="s">
        <v>155</v>
      </c>
      <c r="H170" s="154">
        <v>0.54700000000000004</v>
      </c>
      <c r="I170" s="261"/>
      <c r="J170" s="155">
        <f t="shared" si="40"/>
        <v>0</v>
      </c>
      <c r="K170" s="152" t="s">
        <v>156</v>
      </c>
      <c r="L170" s="35"/>
      <c r="M170" s="156" t="s">
        <v>5</v>
      </c>
      <c r="N170" s="157" t="s">
        <v>43</v>
      </c>
      <c r="O170" s="158">
        <v>4.4000000000000004</v>
      </c>
      <c r="P170" s="158">
        <f t="shared" si="41"/>
        <v>2.4068000000000005</v>
      </c>
      <c r="Q170" s="158">
        <v>2.2563399999999998</v>
      </c>
      <c r="R170" s="158">
        <f t="shared" si="42"/>
        <v>1.2342179799999999</v>
      </c>
      <c r="S170" s="158">
        <v>0</v>
      </c>
      <c r="T170" s="159">
        <f t="shared" si="43"/>
        <v>0</v>
      </c>
      <c r="AR170" s="21" t="s">
        <v>86</v>
      </c>
      <c r="AT170" s="21" t="s">
        <v>152</v>
      </c>
      <c r="AU170" s="21" t="s">
        <v>80</v>
      </c>
      <c r="AY170" s="21" t="s">
        <v>150</v>
      </c>
      <c r="BE170" s="160">
        <f t="shared" si="44"/>
        <v>0</v>
      </c>
      <c r="BF170" s="160">
        <f t="shared" si="45"/>
        <v>0</v>
      </c>
      <c r="BG170" s="160">
        <f t="shared" si="46"/>
        <v>0</v>
      </c>
      <c r="BH170" s="160">
        <f t="shared" si="47"/>
        <v>0</v>
      </c>
      <c r="BI170" s="160">
        <f t="shared" si="48"/>
        <v>0</v>
      </c>
      <c r="BJ170" s="21" t="s">
        <v>11</v>
      </c>
      <c r="BK170" s="160">
        <f t="shared" si="49"/>
        <v>0</v>
      </c>
      <c r="BL170" s="21" t="s">
        <v>86</v>
      </c>
      <c r="BM170" s="21" t="s">
        <v>412</v>
      </c>
    </row>
    <row r="171" spans="2:65" s="1" customFormat="1" ht="25.5" customHeight="1">
      <c r="B171" s="149"/>
      <c r="C171" s="150" t="s">
        <v>413</v>
      </c>
      <c r="D171" s="150" t="s">
        <v>152</v>
      </c>
      <c r="E171" s="151" t="s">
        <v>414</v>
      </c>
      <c r="F171" s="152" t="s">
        <v>415</v>
      </c>
      <c r="G171" s="153" t="s">
        <v>155</v>
      </c>
      <c r="H171" s="154">
        <v>1.7330000000000001</v>
      </c>
      <c r="I171" s="261"/>
      <c r="J171" s="155">
        <f t="shared" si="40"/>
        <v>0</v>
      </c>
      <c r="K171" s="152" t="s">
        <v>156</v>
      </c>
      <c r="L171" s="35"/>
      <c r="M171" s="156" t="s">
        <v>5</v>
      </c>
      <c r="N171" s="157" t="s">
        <v>43</v>
      </c>
      <c r="O171" s="158">
        <v>2.3170000000000002</v>
      </c>
      <c r="P171" s="158">
        <f t="shared" si="41"/>
        <v>4.0153610000000004</v>
      </c>
      <c r="Q171" s="158">
        <v>2.2563399999999998</v>
      </c>
      <c r="R171" s="158">
        <f t="shared" si="42"/>
        <v>3.91023722</v>
      </c>
      <c r="S171" s="158">
        <v>0</v>
      </c>
      <c r="T171" s="159">
        <f t="shared" si="43"/>
        <v>0</v>
      </c>
      <c r="AR171" s="21" t="s">
        <v>86</v>
      </c>
      <c r="AT171" s="21" t="s">
        <v>152</v>
      </c>
      <c r="AU171" s="21" t="s">
        <v>80</v>
      </c>
      <c r="AY171" s="21" t="s">
        <v>150</v>
      </c>
      <c r="BE171" s="160">
        <f t="shared" si="44"/>
        <v>0</v>
      </c>
      <c r="BF171" s="160">
        <f t="shared" si="45"/>
        <v>0</v>
      </c>
      <c r="BG171" s="160">
        <f t="shared" si="46"/>
        <v>0</v>
      </c>
      <c r="BH171" s="160">
        <f t="shared" si="47"/>
        <v>0</v>
      </c>
      <c r="BI171" s="160">
        <f t="shared" si="48"/>
        <v>0</v>
      </c>
      <c r="BJ171" s="21" t="s">
        <v>11</v>
      </c>
      <c r="BK171" s="160">
        <f t="shared" si="49"/>
        <v>0</v>
      </c>
      <c r="BL171" s="21" t="s">
        <v>86</v>
      </c>
      <c r="BM171" s="21" t="s">
        <v>416</v>
      </c>
    </row>
    <row r="172" spans="2:65" s="1" customFormat="1" ht="16.5" customHeight="1">
      <c r="B172" s="149"/>
      <c r="C172" s="150" t="s">
        <v>417</v>
      </c>
      <c r="D172" s="150" t="s">
        <v>152</v>
      </c>
      <c r="E172" s="151" t="s">
        <v>418</v>
      </c>
      <c r="F172" s="152" t="s">
        <v>419</v>
      </c>
      <c r="G172" s="153" t="s">
        <v>155</v>
      </c>
      <c r="H172" s="154">
        <v>1.7330000000000001</v>
      </c>
      <c r="I172" s="261"/>
      <c r="J172" s="155">
        <f t="shared" si="40"/>
        <v>0</v>
      </c>
      <c r="K172" s="152" t="s">
        <v>156</v>
      </c>
      <c r="L172" s="35"/>
      <c r="M172" s="156" t="s">
        <v>5</v>
      </c>
      <c r="N172" s="157" t="s">
        <v>43</v>
      </c>
      <c r="O172" s="158">
        <v>0.67500000000000004</v>
      </c>
      <c r="P172" s="158">
        <f t="shared" si="41"/>
        <v>1.1697750000000002</v>
      </c>
      <c r="Q172" s="158">
        <v>0</v>
      </c>
      <c r="R172" s="158">
        <f t="shared" si="42"/>
        <v>0</v>
      </c>
      <c r="S172" s="158">
        <v>0</v>
      </c>
      <c r="T172" s="159">
        <f t="shared" si="43"/>
        <v>0</v>
      </c>
      <c r="AR172" s="21" t="s">
        <v>86</v>
      </c>
      <c r="AT172" s="21" t="s">
        <v>152</v>
      </c>
      <c r="AU172" s="21" t="s">
        <v>80</v>
      </c>
      <c r="AY172" s="21" t="s">
        <v>150</v>
      </c>
      <c r="BE172" s="160">
        <f t="shared" si="44"/>
        <v>0</v>
      </c>
      <c r="BF172" s="160">
        <f t="shared" si="45"/>
        <v>0</v>
      </c>
      <c r="BG172" s="160">
        <f t="shared" si="46"/>
        <v>0</v>
      </c>
      <c r="BH172" s="160">
        <f t="shared" si="47"/>
        <v>0</v>
      </c>
      <c r="BI172" s="160">
        <f t="shared" si="48"/>
        <v>0</v>
      </c>
      <c r="BJ172" s="21" t="s">
        <v>11</v>
      </c>
      <c r="BK172" s="160">
        <f t="shared" si="49"/>
        <v>0</v>
      </c>
      <c r="BL172" s="21" t="s">
        <v>86</v>
      </c>
      <c r="BM172" s="21" t="s">
        <v>420</v>
      </c>
    </row>
    <row r="173" spans="2:65" s="1" customFormat="1" ht="16.5" customHeight="1">
      <c r="B173" s="149"/>
      <c r="C173" s="150" t="s">
        <v>421</v>
      </c>
      <c r="D173" s="150" t="s">
        <v>152</v>
      </c>
      <c r="E173" s="151" t="s">
        <v>422</v>
      </c>
      <c r="F173" s="152" t="s">
        <v>423</v>
      </c>
      <c r="G173" s="153" t="s">
        <v>179</v>
      </c>
      <c r="H173" s="154">
        <v>6.0999999999999999E-2</v>
      </c>
      <c r="I173" s="261"/>
      <c r="J173" s="155">
        <f t="shared" si="40"/>
        <v>0</v>
      </c>
      <c r="K173" s="152" t="s">
        <v>156</v>
      </c>
      <c r="L173" s="35"/>
      <c r="M173" s="156" t="s">
        <v>5</v>
      </c>
      <c r="N173" s="157" t="s">
        <v>43</v>
      </c>
      <c r="O173" s="158">
        <v>15.231</v>
      </c>
      <c r="P173" s="158">
        <f t="shared" si="41"/>
        <v>0.929091</v>
      </c>
      <c r="Q173" s="158">
        <v>1.0530555952</v>
      </c>
      <c r="R173" s="158">
        <f t="shared" si="42"/>
        <v>6.4236391307200005E-2</v>
      </c>
      <c r="S173" s="158">
        <v>0</v>
      </c>
      <c r="T173" s="159">
        <f t="shared" si="43"/>
        <v>0</v>
      </c>
      <c r="AR173" s="21" t="s">
        <v>86</v>
      </c>
      <c r="AT173" s="21" t="s">
        <v>152</v>
      </c>
      <c r="AU173" s="21" t="s">
        <v>80</v>
      </c>
      <c r="AY173" s="21" t="s">
        <v>150</v>
      </c>
      <c r="BE173" s="160">
        <f t="shared" si="44"/>
        <v>0</v>
      </c>
      <c r="BF173" s="160">
        <f t="shared" si="45"/>
        <v>0</v>
      </c>
      <c r="BG173" s="160">
        <f t="shared" si="46"/>
        <v>0</v>
      </c>
      <c r="BH173" s="160">
        <f t="shared" si="47"/>
        <v>0</v>
      </c>
      <c r="BI173" s="160">
        <f t="shared" si="48"/>
        <v>0</v>
      </c>
      <c r="BJ173" s="21" t="s">
        <v>11</v>
      </c>
      <c r="BK173" s="160">
        <f t="shared" si="49"/>
        <v>0</v>
      </c>
      <c r="BL173" s="21" t="s">
        <v>86</v>
      </c>
      <c r="BM173" s="21" t="s">
        <v>424</v>
      </c>
    </row>
    <row r="174" spans="2:65" s="1" customFormat="1" ht="25.5" customHeight="1">
      <c r="B174" s="149"/>
      <c r="C174" s="150" t="s">
        <v>425</v>
      </c>
      <c r="D174" s="150" t="s">
        <v>152</v>
      </c>
      <c r="E174" s="151" t="s">
        <v>426</v>
      </c>
      <c r="F174" s="152" t="s">
        <v>427</v>
      </c>
      <c r="G174" s="153" t="s">
        <v>210</v>
      </c>
      <c r="H174" s="154">
        <v>10.5</v>
      </c>
      <c r="I174" s="261"/>
      <c r="J174" s="155">
        <f t="shared" si="40"/>
        <v>0</v>
      </c>
      <c r="K174" s="152" t="s">
        <v>156</v>
      </c>
      <c r="L174" s="35"/>
      <c r="M174" s="156" t="s">
        <v>5</v>
      </c>
      <c r="N174" s="157" t="s">
        <v>43</v>
      </c>
      <c r="O174" s="158">
        <v>0.32200000000000001</v>
      </c>
      <c r="P174" s="158">
        <f t="shared" si="41"/>
        <v>3.3810000000000002</v>
      </c>
      <c r="Q174" s="158">
        <v>4.2000000000000003E-2</v>
      </c>
      <c r="R174" s="158">
        <f t="shared" si="42"/>
        <v>0.441</v>
      </c>
      <c r="S174" s="158">
        <v>0</v>
      </c>
      <c r="T174" s="159">
        <f t="shared" si="43"/>
        <v>0</v>
      </c>
      <c r="AR174" s="21" t="s">
        <v>86</v>
      </c>
      <c r="AT174" s="21" t="s">
        <v>152</v>
      </c>
      <c r="AU174" s="21" t="s">
        <v>80</v>
      </c>
      <c r="AY174" s="21" t="s">
        <v>150</v>
      </c>
      <c r="BE174" s="160">
        <f t="shared" si="44"/>
        <v>0</v>
      </c>
      <c r="BF174" s="160">
        <f t="shared" si="45"/>
        <v>0</v>
      </c>
      <c r="BG174" s="160">
        <f t="shared" si="46"/>
        <v>0</v>
      </c>
      <c r="BH174" s="160">
        <f t="shared" si="47"/>
        <v>0</v>
      </c>
      <c r="BI174" s="160">
        <f t="shared" si="48"/>
        <v>0</v>
      </c>
      <c r="BJ174" s="21" t="s">
        <v>11</v>
      </c>
      <c r="BK174" s="160">
        <f t="shared" si="49"/>
        <v>0</v>
      </c>
      <c r="BL174" s="21" t="s">
        <v>86</v>
      </c>
      <c r="BM174" s="21" t="s">
        <v>428</v>
      </c>
    </row>
    <row r="175" spans="2:65" s="1" customFormat="1" ht="16.5" customHeight="1">
      <c r="B175" s="149"/>
      <c r="C175" s="150" t="s">
        <v>429</v>
      </c>
      <c r="D175" s="150" t="s">
        <v>152</v>
      </c>
      <c r="E175" s="151" t="s">
        <v>430</v>
      </c>
      <c r="F175" s="152" t="s">
        <v>431</v>
      </c>
      <c r="G175" s="153" t="s">
        <v>243</v>
      </c>
      <c r="H175" s="154">
        <v>1</v>
      </c>
      <c r="I175" s="261"/>
      <c r="J175" s="155">
        <f t="shared" si="40"/>
        <v>0</v>
      </c>
      <c r="K175" s="152" t="s">
        <v>156</v>
      </c>
      <c r="L175" s="35"/>
      <c r="M175" s="156" t="s">
        <v>5</v>
      </c>
      <c r="N175" s="157" t="s">
        <v>43</v>
      </c>
      <c r="O175" s="158">
        <v>1.607</v>
      </c>
      <c r="P175" s="158">
        <f t="shared" si="41"/>
        <v>1.607</v>
      </c>
      <c r="Q175" s="158">
        <v>4.684E-2</v>
      </c>
      <c r="R175" s="158">
        <f t="shared" si="42"/>
        <v>4.684E-2</v>
      </c>
      <c r="S175" s="158">
        <v>0</v>
      </c>
      <c r="T175" s="159">
        <f t="shared" si="43"/>
        <v>0</v>
      </c>
      <c r="AR175" s="21" t="s">
        <v>86</v>
      </c>
      <c r="AT175" s="21" t="s">
        <v>152</v>
      </c>
      <c r="AU175" s="21" t="s">
        <v>80</v>
      </c>
      <c r="AY175" s="21" t="s">
        <v>150</v>
      </c>
      <c r="BE175" s="160">
        <f t="shared" si="44"/>
        <v>0</v>
      </c>
      <c r="BF175" s="160">
        <f t="shared" si="45"/>
        <v>0</v>
      </c>
      <c r="BG175" s="160">
        <f t="shared" si="46"/>
        <v>0</v>
      </c>
      <c r="BH175" s="160">
        <f t="shared" si="47"/>
        <v>0</v>
      </c>
      <c r="BI175" s="160">
        <f t="shared" si="48"/>
        <v>0</v>
      </c>
      <c r="BJ175" s="21" t="s">
        <v>11</v>
      </c>
      <c r="BK175" s="160">
        <f t="shared" si="49"/>
        <v>0</v>
      </c>
      <c r="BL175" s="21" t="s">
        <v>86</v>
      </c>
      <c r="BM175" s="21" t="s">
        <v>432</v>
      </c>
    </row>
    <row r="176" spans="2:65" s="1" customFormat="1" ht="16.5" customHeight="1">
      <c r="B176" s="149"/>
      <c r="C176" s="161" t="s">
        <v>433</v>
      </c>
      <c r="D176" s="161" t="s">
        <v>246</v>
      </c>
      <c r="E176" s="162" t="s">
        <v>434</v>
      </c>
      <c r="F176" s="163" t="s">
        <v>435</v>
      </c>
      <c r="G176" s="164" t="s">
        <v>243</v>
      </c>
      <c r="H176" s="165">
        <v>1</v>
      </c>
      <c r="I176" s="260"/>
      <c r="J176" s="166">
        <f t="shared" si="40"/>
        <v>0</v>
      </c>
      <c r="K176" s="163" t="s">
        <v>156</v>
      </c>
      <c r="L176" s="167"/>
      <c r="M176" s="168" t="s">
        <v>5</v>
      </c>
      <c r="N176" s="169" t="s">
        <v>43</v>
      </c>
      <c r="O176" s="158">
        <v>0</v>
      </c>
      <c r="P176" s="158">
        <f t="shared" si="41"/>
        <v>0</v>
      </c>
      <c r="Q176" s="158">
        <v>1.12E-2</v>
      </c>
      <c r="R176" s="158">
        <f t="shared" si="42"/>
        <v>1.12E-2</v>
      </c>
      <c r="S176" s="158">
        <v>0</v>
      </c>
      <c r="T176" s="159">
        <f t="shared" si="43"/>
        <v>0</v>
      </c>
      <c r="AR176" s="21" t="s">
        <v>176</v>
      </c>
      <c r="AT176" s="21" t="s">
        <v>246</v>
      </c>
      <c r="AU176" s="21" t="s">
        <v>80</v>
      </c>
      <c r="AY176" s="21" t="s">
        <v>150</v>
      </c>
      <c r="BE176" s="160">
        <f t="shared" si="44"/>
        <v>0</v>
      </c>
      <c r="BF176" s="160">
        <f t="shared" si="45"/>
        <v>0</v>
      </c>
      <c r="BG176" s="160">
        <f t="shared" si="46"/>
        <v>0</v>
      </c>
      <c r="BH176" s="160">
        <f t="shared" si="47"/>
        <v>0</v>
      </c>
      <c r="BI176" s="160">
        <f t="shared" si="48"/>
        <v>0</v>
      </c>
      <c r="BJ176" s="21" t="s">
        <v>11</v>
      </c>
      <c r="BK176" s="160">
        <f t="shared" si="49"/>
        <v>0</v>
      </c>
      <c r="BL176" s="21" t="s">
        <v>86</v>
      </c>
      <c r="BM176" s="21" t="s">
        <v>436</v>
      </c>
    </row>
    <row r="177" spans="2:65" s="10" customFormat="1" ht="29.85" customHeight="1">
      <c r="B177" s="137"/>
      <c r="D177" s="138" t="s">
        <v>71</v>
      </c>
      <c r="E177" s="147" t="s">
        <v>176</v>
      </c>
      <c r="F177" s="147" t="s">
        <v>437</v>
      </c>
      <c r="J177" s="148">
        <f>BK177</f>
        <v>0</v>
      </c>
      <c r="L177" s="137"/>
      <c r="M177" s="141"/>
      <c r="N177" s="142"/>
      <c r="O177" s="142"/>
      <c r="P177" s="143">
        <f>P178</f>
        <v>12.144</v>
      </c>
      <c r="Q177" s="142"/>
      <c r="R177" s="143">
        <f>R178</f>
        <v>0.15457500000000002</v>
      </c>
      <c r="S177" s="142"/>
      <c r="T177" s="144">
        <f>T178</f>
        <v>0</v>
      </c>
      <c r="AR177" s="138" t="s">
        <v>11</v>
      </c>
      <c r="AT177" s="145" t="s">
        <v>71</v>
      </c>
      <c r="AU177" s="145" t="s">
        <v>11</v>
      </c>
      <c r="AY177" s="138" t="s">
        <v>150</v>
      </c>
      <c r="BK177" s="146">
        <f>BK178</f>
        <v>0</v>
      </c>
    </row>
    <row r="178" spans="2:65" s="1" customFormat="1" ht="25.5" customHeight="1">
      <c r="B178" s="149"/>
      <c r="C178" s="150" t="s">
        <v>438</v>
      </c>
      <c r="D178" s="150" t="s">
        <v>152</v>
      </c>
      <c r="E178" s="151" t="s">
        <v>439</v>
      </c>
      <c r="F178" s="152" t="s">
        <v>440</v>
      </c>
      <c r="G178" s="153" t="s">
        <v>243</v>
      </c>
      <c r="H178" s="154">
        <v>3</v>
      </c>
      <c r="I178" s="261"/>
      <c r="J178" s="155">
        <f>ROUND(I178*H178,0)</f>
        <v>0</v>
      </c>
      <c r="K178" s="152" t="s">
        <v>156</v>
      </c>
      <c r="L178" s="35"/>
      <c r="M178" s="156" t="s">
        <v>5</v>
      </c>
      <c r="N178" s="157" t="s">
        <v>43</v>
      </c>
      <c r="O178" s="158">
        <v>4.048</v>
      </c>
      <c r="P178" s="158">
        <f>O178*H178</f>
        <v>12.144</v>
      </c>
      <c r="Q178" s="158">
        <v>5.1525000000000001E-2</v>
      </c>
      <c r="R178" s="158">
        <f>Q178*H178</f>
        <v>0.15457500000000002</v>
      </c>
      <c r="S178" s="158">
        <v>0</v>
      </c>
      <c r="T178" s="159">
        <f>S178*H178</f>
        <v>0</v>
      </c>
      <c r="AR178" s="21" t="s">
        <v>86</v>
      </c>
      <c r="AT178" s="21" t="s">
        <v>152</v>
      </c>
      <c r="AU178" s="21" t="s">
        <v>80</v>
      </c>
      <c r="AY178" s="21" t="s">
        <v>150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21" t="s">
        <v>11</v>
      </c>
      <c r="BK178" s="160">
        <f>ROUND(I178*H178,0)</f>
        <v>0</v>
      </c>
      <c r="BL178" s="21" t="s">
        <v>86</v>
      </c>
      <c r="BM178" s="21" t="s">
        <v>441</v>
      </c>
    </row>
    <row r="179" spans="2:65" s="10" customFormat="1" ht="29.85" customHeight="1">
      <c r="B179" s="137"/>
      <c r="D179" s="138" t="s">
        <v>71</v>
      </c>
      <c r="E179" s="147" t="s">
        <v>181</v>
      </c>
      <c r="F179" s="147" t="s">
        <v>442</v>
      </c>
      <c r="J179" s="148">
        <f>BK179</f>
        <v>0</v>
      </c>
      <c r="L179" s="137"/>
      <c r="M179" s="141"/>
      <c r="N179" s="142"/>
      <c r="O179" s="142"/>
      <c r="P179" s="143">
        <f>SUM(P180:P196)</f>
        <v>165.31480500000004</v>
      </c>
      <c r="Q179" s="142"/>
      <c r="R179" s="143">
        <f>SUM(R180:R196)</f>
        <v>0.26391060750000001</v>
      </c>
      <c r="S179" s="142"/>
      <c r="T179" s="144">
        <f>SUM(T180:T196)</f>
        <v>8.1669669999999996</v>
      </c>
      <c r="AR179" s="138" t="s">
        <v>11</v>
      </c>
      <c r="AT179" s="145" t="s">
        <v>71</v>
      </c>
      <c r="AU179" s="145" t="s">
        <v>11</v>
      </c>
      <c r="AY179" s="138" t="s">
        <v>150</v>
      </c>
      <c r="BK179" s="146">
        <f>SUM(BK180:BK196)</f>
        <v>0</v>
      </c>
    </row>
    <row r="180" spans="2:65" s="1" customFormat="1" ht="25.5" customHeight="1">
      <c r="B180" s="149"/>
      <c r="C180" s="150" t="s">
        <v>443</v>
      </c>
      <c r="D180" s="150" t="s">
        <v>152</v>
      </c>
      <c r="E180" s="151" t="s">
        <v>444</v>
      </c>
      <c r="F180" s="152" t="s">
        <v>445</v>
      </c>
      <c r="G180" s="153" t="s">
        <v>210</v>
      </c>
      <c r="H180" s="154">
        <v>196.8</v>
      </c>
      <c r="I180" s="261"/>
      <c r="J180" s="155">
        <f t="shared" ref="J180:J196" si="50">ROUND(I180*H180,0)</f>
        <v>0</v>
      </c>
      <c r="K180" s="152" t="s">
        <v>156</v>
      </c>
      <c r="L180" s="35"/>
      <c r="M180" s="156" t="s">
        <v>5</v>
      </c>
      <c r="N180" s="157" t="s">
        <v>43</v>
      </c>
      <c r="O180" s="158">
        <v>0.16700000000000001</v>
      </c>
      <c r="P180" s="158">
        <f t="shared" ref="P180:P196" si="51">O180*H180</f>
        <v>32.865600000000001</v>
      </c>
      <c r="Q180" s="158">
        <v>0</v>
      </c>
      <c r="R180" s="158">
        <f t="shared" ref="R180:R196" si="52">Q180*H180</f>
        <v>0</v>
      </c>
      <c r="S180" s="158">
        <v>0</v>
      </c>
      <c r="T180" s="159">
        <f t="shared" ref="T180:T196" si="53">S180*H180</f>
        <v>0</v>
      </c>
      <c r="AR180" s="21" t="s">
        <v>86</v>
      </c>
      <c r="AT180" s="21" t="s">
        <v>152</v>
      </c>
      <c r="AU180" s="21" t="s">
        <v>80</v>
      </c>
      <c r="AY180" s="21" t="s">
        <v>150</v>
      </c>
      <c r="BE180" s="160">
        <f t="shared" ref="BE180:BE196" si="54">IF(N180="základní",J180,0)</f>
        <v>0</v>
      </c>
      <c r="BF180" s="160">
        <f t="shared" ref="BF180:BF196" si="55">IF(N180="snížená",J180,0)</f>
        <v>0</v>
      </c>
      <c r="BG180" s="160">
        <f t="shared" ref="BG180:BG196" si="56">IF(N180="zákl. přenesená",J180,0)</f>
        <v>0</v>
      </c>
      <c r="BH180" s="160">
        <f t="shared" ref="BH180:BH196" si="57">IF(N180="sníž. přenesená",J180,0)</f>
        <v>0</v>
      </c>
      <c r="BI180" s="160">
        <f t="shared" ref="BI180:BI196" si="58">IF(N180="nulová",J180,0)</f>
        <v>0</v>
      </c>
      <c r="BJ180" s="21" t="s">
        <v>11</v>
      </c>
      <c r="BK180" s="160">
        <f t="shared" ref="BK180:BK196" si="59">ROUND(I180*H180,0)</f>
        <v>0</v>
      </c>
      <c r="BL180" s="21" t="s">
        <v>86</v>
      </c>
      <c r="BM180" s="21" t="s">
        <v>446</v>
      </c>
    </row>
    <row r="181" spans="2:65" s="1" customFormat="1" ht="25.5" customHeight="1">
      <c r="B181" s="149"/>
      <c r="C181" s="150" t="s">
        <v>447</v>
      </c>
      <c r="D181" s="150" t="s">
        <v>152</v>
      </c>
      <c r="E181" s="151" t="s">
        <v>448</v>
      </c>
      <c r="F181" s="152" t="s">
        <v>449</v>
      </c>
      <c r="G181" s="153" t="s">
        <v>210</v>
      </c>
      <c r="H181" s="154">
        <v>11808</v>
      </c>
      <c r="I181" s="261"/>
      <c r="J181" s="155">
        <f t="shared" si="50"/>
        <v>0</v>
      </c>
      <c r="K181" s="152" t="s">
        <v>156</v>
      </c>
      <c r="L181" s="35"/>
      <c r="M181" s="156" t="s">
        <v>5</v>
      </c>
      <c r="N181" s="157" t="s">
        <v>43</v>
      </c>
      <c r="O181" s="158">
        <v>0</v>
      </c>
      <c r="P181" s="158">
        <f t="shared" si="51"/>
        <v>0</v>
      </c>
      <c r="Q181" s="158">
        <v>0</v>
      </c>
      <c r="R181" s="158">
        <f t="shared" si="52"/>
        <v>0</v>
      </c>
      <c r="S181" s="158">
        <v>0</v>
      </c>
      <c r="T181" s="159">
        <f t="shared" si="53"/>
        <v>0</v>
      </c>
      <c r="AR181" s="21" t="s">
        <v>86</v>
      </c>
      <c r="AT181" s="21" t="s">
        <v>152</v>
      </c>
      <c r="AU181" s="21" t="s">
        <v>80</v>
      </c>
      <c r="AY181" s="21" t="s">
        <v>150</v>
      </c>
      <c r="BE181" s="160">
        <f t="shared" si="54"/>
        <v>0</v>
      </c>
      <c r="BF181" s="160">
        <f t="shared" si="55"/>
        <v>0</v>
      </c>
      <c r="BG181" s="160">
        <f t="shared" si="56"/>
        <v>0</v>
      </c>
      <c r="BH181" s="160">
        <f t="shared" si="57"/>
        <v>0</v>
      </c>
      <c r="BI181" s="160">
        <f t="shared" si="58"/>
        <v>0</v>
      </c>
      <c r="BJ181" s="21" t="s">
        <v>11</v>
      </c>
      <c r="BK181" s="160">
        <f t="shared" si="59"/>
        <v>0</v>
      </c>
      <c r="BL181" s="21" t="s">
        <v>86</v>
      </c>
      <c r="BM181" s="21" t="s">
        <v>450</v>
      </c>
    </row>
    <row r="182" spans="2:65" s="1" customFormat="1" ht="25.5" customHeight="1">
      <c r="B182" s="149"/>
      <c r="C182" s="150" t="s">
        <v>451</v>
      </c>
      <c r="D182" s="150" t="s">
        <v>152</v>
      </c>
      <c r="E182" s="151" t="s">
        <v>452</v>
      </c>
      <c r="F182" s="152" t="s">
        <v>453</v>
      </c>
      <c r="G182" s="153" t="s">
        <v>210</v>
      </c>
      <c r="H182" s="154">
        <v>196.8</v>
      </c>
      <c r="I182" s="261"/>
      <c r="J182" s="155">
        <f t="shared" si="50"/>
        <v>0</v>
      </c>
      <c r="K182" s="152" t="s">
        <v>156</v>
      </c>
      <c r="L182" s="35"/>
      <c r="M182" s="156" t="s">
        <v>5</v>
      </c>
      <c r="N182" s="157" t="s">
        <v>43</v>
      </c>
      <c r="O182" s="158">
        <v>0.105</v>
      </c>
      <c r="P182" s="158">
        <f t="shared" si="51"/>
        <v>20.664000000000001</v>
      </c>
      <c r="Q182" s="158">
        <v>0</v>
      </c>
      <c r="R182" s="158">
        <f t="shared" si="52"/>
        <v>0</v>
      </c>
      <c r="S182" s="158">
        <v>0</v>
      </c>
      <c r="T182" s="159">
        <f t="shared" si="53"/>
        <v>0</v>
      </c>
      <c r="AR182" s="21" t="s">
        <v>86</v>
      </c>
      <c r="AT182" s="21" t="s">
        <v>152</v>
      </c>
      <c r="AU182" s="21" t="s">
        <v>80</v>
      </c>
      <c r="AY182" s="21" t="s">
        <v>150</v>
      </c>
      <c r="BE182" s="160">
        <f t="shared" si="54"/>
        <v>0</v>
      </c>
      <c r="BF182" s="160">
        <f t="shared" si="55"/>
        <v>0</v>
      </c>
      <c r="BG182" s="160">
        <f t="shared" si="56"/>
        <v>0</v>
      </c>
      <c r="BH182" s="160">
        <f t="shared" si="57"/>
        <v>0</v>
      </c>
      <c r="BI182" s="160">
        <f t="shared" si="58"/>
        <v>0</v>
      </c>
      <c r="BJ182" s="21" t="s">
        <v>11</v>
      </c>
      <c r="BK182" s="160">
        <f t="shared" si="59"/>
        <v>0</v>
      </c>
      <c r="BL182" s="21" t="s">
        <v>86</v>
      </c>
      <c r="BM182" s="21" t="s">
        <v>454</v>
      </c>
    </row>
    <row r="183" spans="2:65" s="1" customFormat="1" ht="25.5" customHeight="1">
      <c r="B183" s="149"/>
      <c r="C183" s="150" t="s">
        <v>455</v>
      </c>
      <c r="D183" s="150" t="s">
        <v>152</v>
      </c>
      <c r="E183" s="151" t="s">
        <v>456</v>
      </c>
      <c r="F183" s="152" t="s">
        <v>457</v>
      </c>
      <c r="G183" s="153" t="s">
        <v>458</v>
      </c>
      <c r="H183" s="154">
        <v>2</v>
      </c>
      <c r="I183" s="261"/>
      <c r="J183" s="155">
        <f t="shared" si="50"/>
        <v>0</v>
      </c>
      <c r="K183" s="152" t="s">
        <v>156</v>
      </c>
      <c r="L183" s="35"/>
      <c r="M183" s="156" t="s">
        <v>5</v>
      </c>
      <c r="N183" s="157" t="s">
        <v>43</v>
      </c>
      <c r="O183" s="158">
        <v>1.776</v>
      </c>
      <c r="P183" s="158">
        <f t="shared" si="51"/>
        <v>3.552</v>
      </c>
      <c r="Q183" s="158">
        <v>0</v>
      </c>
      <c r="R183" s="158">
        <f t="shared" si="52"/>
        <v>0</v>
      </c>
      <c r="S183" s="158">
        <v>0</v>
      </c>
      <c r="T183" s="159">
        <f t="shared" si="53"/>
        <v>0</v>
      </c>
      <c r="AR183" s="21" t="s">
        <v>86</v>
      </c>
      <c r="AT183" s="21" t="s">
        <v>152</v>
      </c>
      <c r="AU183" s="21" t="s">
        <v>80</v>
      </c>
      <c r="AY183" s="21" t="s">
        <v>150</v>
      </c>
      <c r="BE183" s="160">
        <f t="shared" si="54"/>
        <v>0</v>
      </c>
      <c r="BF183" s="160">
        <f t="shared" si="55"/>
        <v>0</v>
      </c>
      <c r="BG183" s="160">
        <f t="shared" si="56"/>
        <v>0</v>
      </c>
      <c r="BH183" s="160">
        <f t="shared" si="57"/>
        <v>0</v>
      </c>
      <c r="BI183" s="160">
        <f t="shared" si="58"/>
        <v>0</v>
      </c>
      <c r="BJ183" s="21" t="s">
        <v>11</v>
      </c>
      <c r="BK183" s="160">
        <f t="shared" si="59"/>
        <v>0</v>
      </c>
      <c r="BL183" s="21" t="s">
        <v>86</v>
      </c>
      <c r="BM183" s="21" t="s">
        <v>459</v>
      </c>
    </row>
    <row r="184" spans="2:65" s="1" customFormat="1" ht="25.5" customHeight="1">
      <c r="B184" s="149"/>
      <c r="C184" s="150" t="s">
        <v>460</v>
      </c>
      <c r="D184" s="150" t="s">
        <v>152</v>
      </c>
      <c r="E184" s="151" t="s">
        <v>461</v>
      </c>
      <c r="F184" s="152" t="s">
        <v>462</v>
      </c>
      <c r="G184" s="153" t="s">
        <v>458</v>
      </c>
      <c r="H184" s="154">
        <v>120</v>
      </c>
      <c r="I184" s="261"/>
      <c r="J184" s="155">
        <f t="shared" si="50"/>
        <v>0</v>
      </c>
      <c r="K184" s="152" t="s">
        <v>156</v>
      </c>
      <c r="L184" s="35"/>
      <c r="M184" s="156" t="s">
        <v>5</v>
      </c>
      <c r="N184" s="157" t="s">
        <v>43</v>
      </c>
      <c r="O184" s="158">
        <v>0</v>
      </c>
      <c r="P184" s="158">
        <f t="shared" si="51"/>
        <v>0</v>
      </c>
      <c r="Q184" s="158">
        <v>0</v>
      </c>
      <c r="R184" s="158">
        <f t="shared" si="52"/>
        <v>0</v>
      </c>
      <c r="S184" s="158">
        <v>0</v>
      </c>
      <c r="T184" s="159">
        <f t="shared" si="53"/>
        <v>0</v>
      </c>
      <c r="AR184" s="21" t="s">
        <v>86</v>
      </c>
      <c r="AT184" s="21" t="s">
        <v>152</v>
      </c>
      <c r="AU184" s="21" t="s">
        <v>80</v>
      </c>
      <c r="AY184" s="21" t="s">
        <v>150</v>
      </c>
      <c r="BE184" s="160">
        <f t="shared" si="54"/>
        <v>0</v>
      </c>
      <c r="BF184" s="160">
        <f t="shared" si="55"/>
        <v>0</v>
      </c>
      <c r="BG184" s="160">
        <f t="shared" si="56"/>
        <v>0</v>
      </c>
      <c r="BH184" s="160">
        <f t="shared" si="57"/>
        <v>0</v>
      </c>
      <c r="BI184" s="160">
        <f t="shared" si="58"/>
        <v>0</v>
      </c>
      <c r="BJ184" s="21" t="s">
        <v>11</v>
      </c>
      <c r="BK184" s="160">
        <f t="shared" si="59"/>
        <v>0</v>
      </c>
      <c r="BL184" s="21" t="s">
        <v>86</v>
      </c>
      <c r="BM184" s="21" t="s">
        <v>463</v>
      </c>
    </row>
    <row r="185" spans="2:65" s="1" customFormat="1" ht="25.5" customHeight="1">
      <c r="B185" s="149"/>
      <c r="C185" s="150" t="s">
        <v>464</v>
      </c>
      <c r="D185" s="150" t="s">
        <v>152</v>
      </c>
      <c r="E185" s="151" t="s">
        <v>465</v>
      </c>
      <c r="F185" s="152" t="s">
        <v>466</v>
      </c>
      <c r="G185" s="153" t="s">
        <v>458</v>
      </c>
      <c r="H185" s="154">
        <v>2</v>
      </c>
      <c r="I185" s="261"/>
      <c r="J185" s="155">
        <f t="shared" si="50"/>
        <v>0</v>
      </c>
      <c r="K185" s="152" t="s">
        <v>156</v>
      </c>
      <c r="L185" s="35"/>
      <c r="M185" s="156" t="s">
        <v>5</v>
      </c>
      <c r="N185" s="157" t="s">
        <v>43</v>
      </c>
      <c r="O185" s="158">
        <v>1.1819999999999999</v>
      </c>
      <c r="P185" s="158">
        <f t="shared" si="51"/>
        <v>2.3639999999999999</v>
      </c>
      <c r="Q185" s="158">
        <v>0</v>
      </c>
      <c r="R185" s="158">
        <f t="shared" si="52"/>
        <v>0</v>
      </c>
      <c r="S185" s="158">
        <v>0</v>
      </c>
      <c r="T185" s="159">
        <f t="shared" si="53"/>
        <v>0</v>
      </c>
      <c r="AR185" s="21" t="s">
        <v>86</v>
      </c>
      <c r="AT185" s="21" t="s">
        <v>152</v>
      </c>
      <c r="AU185" s="21" t="s">
        <v>80</v>
      </c>
      <c r="AY185" s="21" t="s">
        <v>150</v>
      </c>
      <c r="BE185" s="160">
        <f t="shared" si="54"/>
        <v>0</v>
      </c>
      <c r="BF185" s="160">
        <f t="shared" si="55"/>
        <v>0</v>
      </c>
      <c r="BG185" s="160">
        <f t="shared" si="56"/>
        <v>0</v>
      </c>
      <c r="BH185" s="160">
        <f t="shared" si="57"/>
        <v>0</v>
      </c>
      <c r="BI185" s="160">
        <f t="shared" si="58"/>
        <v>0</v>
      </c>
      <c r="BJ185" s="21" t="s">
        <v>11</v>
      </c>
      <c r="BK185" s="160">
        <f t="shared" si="59"/>
        <v>0</v>
      </c>
      <c r="BL185" s="21" t="s">
        <v>86</v>
      </c>
      <c r="BM185" s="21" t="s">
        <v>467</v>
      </c>
    </row>
    <row r="186" spans="2:65" s="1" customFormat="1" ht="16.5" customHeight="1">
      <c r="B186" s="149"/>
      <c r="C186" s="150" t="s">
        <v>468</v>
      </c>
      <c r="D186" s="150" t="s">
        <v>152</v>
      </c>
      <c r="E186" s="151" t="s">
        <v>469</v>
      </c>
      <c r="F186" s="152" t="s">
        <v>470</v>
      </c>
      <c r="G186" s="153" t="s">
        <v>210</v>
      </c>
      <c r="H186" s="154">
        <v>165.6</v>
      </c>
      <c r="I186" s="261"/>
      <c r="J186" s="155">
        <f t="shared" si="50"/>
        <v>0</v>
      </c>
      <c r="K186" s="152" t="s">
        <v>156</v>
      </c>
      <c r="L186" s="35"/>
      <c r="M186" s="156" t="s">
        <v>5</v>
      </c>
      <c r="N186" s="157" t="s">
        <v>43</v>
      </c>
      <c r="O186" s="158">
        <v>0.308</v>
      </c>
      <c r="P186" s="158">
        <f t="shared" si="51"/>
        <v>51.004799999999996</v>
      </c>
      <c r="Q186" s="158">
        <v>3.9499999999999998E-5</v>
      </c>
      <c r="R186" s="158">
        <f t="shared" si="52"/>
        <v>6.5411999999999996E-3</v>
      </c>
      <c r="S186" s="158">
        <v>0</v>
      </c>
      <c r="T186" s="159">
        <f t="shared" si="53"/>
        <v>0</v>
      </c>
      <c r="AR186" s="21" t="s">
        <v>86</v>
      </c>
      <c r="AT186" s="21" t="s">
        <v>152</v>
      </c>
      <c r="AU186" s="21" t="s">
        <v>80</v>
      </c>
      <c r="AY186" s="21" t="s">
        <v>150</v>
      </c>
      <c r="BE186" s="160">
        <f t="shared" si="54"/>
        <v>0</v>
      </c>
      <c r="BF186" s="160">
        <f t="shared" si="55"/>
        <v>0</v>
      </c>
      <c r="BG186" s="160">
        <f t="shared" si="56"/>
        <v>0</v>
      </c>
      <c r="BH186" s="160">
        <f t="shared" si="57"/>
        <v>0</v>
      </c>
      <c r="BI186" s="160">
        <f t="shared" si="58"/>
        <v>0</v>
      </c>
      <c r="BJ186" s="21" t="s">
        <v>11</v>
      </c>
      <c r="BK186" s="160">
        <f t="shared" si="59"/>
        <v>0</v>
      </c>
      <c r="BL186" s="21" t="s">
        <v>86</v>
      </c>
      <c r="BM186" s="21" t="s">
        <v>471</v>
      </c>
    </row>
    <row r="187" spans="2:65" s="1" customFormat="1" ht="25.5" customHeight="1">
      <c r="B187" s="149"/>
      <c r="C187" s="150" t="s">
        <v>472</v>
      </c>
      <c r="D187" s="150" t="s">
        <v>152</v>
      </c>
      <c r="E187" s="151" t="s">
        <v>473</v>
      </c>
      <c r="F187" s="152" t="s">
        <v>474</v>
      </c>
      <c r="G187" s="153" t="s">
        <v>210</v>
      </c>
      <c r="H187" s="154">
        <v>27.561</v>
      </c>
      <c r="I187" s="261"/>
      <c r="J187" s="155">
        <f t="shared" si="50"/>
        <v>0</v>
      </c>
      <c r="K187" s="152" t="s">
        <v>156</v>
      </c>
      <c r="L187" s="35"/>
      <c r="M187" s="156" t="s">
        <v>5</v>
      </c>
      <c r="N187" s="157" t="s">
        <v>43</v>
      </c>
      <c r="O187" s="158">
        <v>0.2</v>
      </c>
      <c r="P187" s="158">
        <f t="shared" si="51"/>
        <v>5.5122</v>
      </c>
      <c r="Q187" s="158">
        <v>1.2075E-3</v>
      </c>
      <c r="R187" s="158">
        <f t="shared" si="52"/>
        <v>3.3279907499999997E-2</v>
      </c>
      <c r="S187" s="158">
        <v>0</v>
      </c>
      <c r="T187" s="159">
        <f t="shared" si="53"/>
        <v>0</v>
      </c>
      <c r="AR187" s="21" t="s">
        <v>86</v>
      </c>
      <c r="AT187" s="21" t="s">
        <v>152</v>
      </c>
      <c r="AU187" s="21" t="s">
        <v>80</v>
      </c>
      <c r="AY187" s="21" t="s">
        <v>150</v>
      </c>
      <c r="BE187" s="160">
        <f t="shared" si="54"/>
        <v>0</v>
      </c>
      <c r="BF187" s="160">
        <f t="shared" si="55"/>
        <v>0</v>
      </c>
      <c r="BG187" s="160">
        <f t="shared" si="56"/>
        <v>0</v>
      </c>
      <c r="BH187" s="160">
        <f t="shared" si="57"/>
        <v>0</v>
      </c>
      <c r="BI187" s="160">
        <f t="shared" si="58"/>
        <v>0</v>
      </c>
      <c r="BJ187" s="21" t="s">
        <v>11</v>
      </c>
      <c r="BK187" s="160">
        <f t="shared" si="59"/>
        <v>0</v>
      </c>
      <c r="BL187" s="21" t="s">
        <v>86</v>
      </c>
      <c r="BM187" s="21" t="s">
        <v>475</v>
      </c>
    </row>
    <row r="188" spans="2:65" s="1" customFormat="1" ht="16.5" customHeight="1">
      <c r="B188" s="149"/>
      <c r="C188" s="150" t="s">
        <v>476</v>
      </c>
      <c r="D188" s="150" t="s">
        <v>152</v>
      </c>
      <c r="E188" s="151" t="s">
        <v>477</v>
      </c>
      <c r="F188" s="152" t="s">
        <v>478</v>
      </c>
      <c r="G188" s="153" t="s">
        <v>210</v>
      </c>
      <c r="H188" s="154">
        <v>16.832999999999998</v>
      </c>
      <c r="I188" s="261"/>
      <c r="J188" s="155">
        <f t="shared" si="50"/>
        <v>0</v>
      </c>
      <c r="K188" s="152" t="s">
        <v>156</v>
      </c>
      <c r="L188" s="35"/>
      <c r="M188" s="156" t="s">
        <v>5</v>
      </c>
      <c r="N188" s="157" t="s">
        <v>43</v>
      </c>
      <c r="O188" s="158">
        <v>0.245</v>
      </c>
      <c r="P188" s="158">
        <f t="shared" si="51"/>
        <v>4.1240849999999991</v>
      </c>
      <c r="Q188" s="158">
        <v>0</v>
      </c>
      <c r="R188" s="158">
        <f t="shared" si="52"/>
        <v>0</v>
      </c>
      <c r="S188" s="158">
        <v>0.13100000000000001</v>
      </c>
      <c r="T188" s="159">
        <f t="shared" si="53"/>
        <v>2.2051229999999999</v>
      </c>
      <c r="AR188" s="21" t="s">
        <v>86</v>
      </c>
      <c r="AT188" s="21" t="s">
        <v>152</v>
      </c>
      <c r="AU188" s="21" t="s">
        <v>80</v>
      </c>
      <c r="AY188" s="21" t="s">
        <v>150</v>
      </c>
      <c r="BE188" s="160">
        <f t="shared" si="54"/>
        <v>0</v>
      </c>
      <c r="BF188" s="160">
        <f t="shared" si="55"/>
        <v>0</v>
      </c>
      <c r="BG188" s="160">
        <f t="shared" si="56"/>
        <v>0</v>
      </c>
      <c r="BH188" s="160">
        <f t="shared" si="57"/>
        <v>0</v>
      </c>
      <c r="BI188" s="160">
        <f t="shared" si="58"/>
        <v>0</v>
      </c>
      <c r="BJ188" s="21" t="s">
        <v>11</v>
      </c>
      <c r="BK188" s="160">
        <f t="shared" si="59"/>
        <v>0</v>
      </c>
      <c r="BL188" s="21" t="s">
        <v>86</v>
      </c>
      <c r="BM188" s="21" t="s">
        <v>479</v>
      </c>
    </row>
    <row r="189" spans="2:65" s="1" customFormat="1" ht="25.5" customHeight="1">
      <c r="B189" s="149"/>
      <c r="C189" s="150" t="s">
        <v>480</v>
      </c>
      <c r="D189" s="150" t="s">
        <v>152</v>
      </c>
      <c r="E189" s="151" t="s">
        <v>481</v>
      </c>
      <c r="F189" s="152" t="s">
        <v>482</v>
      </c>
      <c r="G189" s="153" t="s">
        <v>155</v>
      </c>
      <c r="H189" s="154">
        <v>0.68400000000000005</v>
      </c>
      <c r="I189" s="261"/>
      <c r="J189" s="155">
        <f t="shared" si="50"/>
        <v>0</v>
      </c>
      <c r="K189" s="152" t="s">
        <v>156</v>
      </c>
      <c r="L189" s="35"/>
      <c r="M189" s="156" t="s">
        <v>5</v>
      </c>
      <c r="N189" s="157" t="s">
        <v>43</v>
      </c>
      <c r="O189" s="158">
        <v>14.31</v>
      </c>
      <c r="P189" s="158">
        <f t="shared" si="51"/>
        <v>9.7880400000000005</v>
      </c>
      <c r="Q189" s="158">
        <v>0</v>
      </c>
      <c r="R189" s="158">
        <f t="shared" si="52"/>
        <v>0</v>
      </c>
      <c r="S189" s="158">
        <v>2.2000000000000002</v>
      </c>
      <c r="T189" s="159">
        <f t="shared" si="53"/>
        <v>1.5048000000000001</v>
      </c>
      <c r="AR189" s="21" t="s">
        <v>86</v>
      </c>
      <c r="AT189" s="21" t="s">
        <v>152</v>
      </c>
      <c r="AU189" s="21" t="s">
        <v>80</v>
      </c>
      <c r="AY189" s="21" t="s">
        <v>150</v>
      </c>
      <c r="BE189" s="160">
        <f t="shared" si="54"/>
        <v>0</v>
      </c>
      <c r="BF189" s="160">
        <f t="shared" si="55"/>
        <v>0</v>
      </c>
      <c r="BG189" s="160">
        <f t="shared" si="56"/>
        <v>0</v>
      </c>
      <c r="BH189" s="160">
        <f t="shared" si="57"/>
        <v>0</v>
      </c>
      <c r="BI189" s="160">
        <f t="shared" si="58"/>
        <v>0</v>
      </c>
      <c r="BJ189" s="21" t="s">
        <v>11</v>
      </c>
      <c r="BK189" s="160">
        <f t="shared" si="59"/>
        <v>0</v>
      </c>
      <c r="BL189" s="21" t="s">
        <v>86</v>
      </c>
      <c r="BM189" s="21" t="s">
        <v>483</v>
      </c>
    </row>
    <row r="190" spans="2:65" s="1" customFormat="1" ht="25.5" customHeight="1">
      <c r="B190" s="149"/>
      <c r="C190" s="150" t="s">
        <v>484</v>
      </c>
      <c r="D190" s="150" t="s">
        <v>152</v>
      </c>
      <c r="E190" s="151" t="s">
        <v>485</v>
      </c>
      <c r="F190" s="152" t="s">
        <v>486</v>
      </c>
      <c r="G190" s="153" t="s">
        <v>210</v>
      </c>
      <c r="H190" s="154">
        <v>10.5</v>
      </c>
      <c r="I190" s="261"/>
      <c r="J190" s="155">
        <f t="shared" si="50"/>
        <v>0</v>
      </c>
      <c r="K190" s="152" t="s">
        <v>156</v>
      </c>
      <c r="L190" s="35"/>
      <c r="M190" s="156" t="s">
        <v>5</v>
      </c>
      <c r="N190" s="157" t="s">
        <v>43</v>
      </c>
      <c r="O190" s="158">
        <v>0.23300000000000001</v>
      </c>
      <c r="P190" s="158">
        <f t="shared" si="51"/>
        <v>2.4465000000000003</v>
      </c>
      <c r="Q190" s="158">
        <v>0</v>
      </c>
      <c r="R190" s="158">
        <f t="shared" si="52"/>
        <v>0</v>
      </c>
      <c r="S190" s="158">
        <v>5.7000000000000002E-2</v>
      </c>
      <c r="T190" s="159">
        <f t="shared" si="53"/>
        <v>0.59850000000000003</v>
      </c>
      <c r="AR190" s="21" t="s">
        <v>86</v>
      </c>
      <c r="AT190" s="21" t="s">
        <v>152</v>
      </c>
      <c r="AU190" s="21" t="s">
        <v>80</v>
      </c>
      <c r="AY190" s="21" t="s">
        <v>150</v>
      </c>
      <c r="BE190" s="160">
        <f t="shared" si="54"/>
        <v>0</v>
      </c>
      <c r="BF190" s="160">
        <f t="shared" si="55"/>
        <v>0</v>
      </c>
      <c r="BG190" s="160">
        <f t="shared" si="56"/>
        <v>0</v>
      </c>
      <c r="BH190" s="160">
        <f t="shared" si="57"/>
        <v>0</v>
      </c>
      <c r="BI190" s="160">
        <f t="shared" si="58"/>
        <v>0</v>
      </c>
      <c r="BJ190" s="21" t="s">
        <v>11</v>
      </c>
      <c r="BK190" s="160">
        <f t="shared" si="59"/>
        <v>0</v>
      </c>
      <c r="BL190" s="21" t="s">
        <v>86</v>
      </c>
      <c r="BM190" s="21" t="s">
        <v>487</v>
      </c>
    </row>
    <row r="191" spans="2:65" s="1" customFormat="1" ht="16.5" customHeight="1">
      <c r="B191" s="149"/>
      <c r="C191" s="150" t="s">
        <v>488</v>
      </c>
      <c r="D191" s="150" t="s">
        <v>152</v>
      </c>
      <c r="E191" s="151" t="s">
        <v>489</v>
      </c>
      <c r="F191" s="152" t="s">
        <v>490</v>
      </c>
      <c r="G191" s="153" t="s">
        <v>210</v>
      </c>
      <c r="H191" s="154">
        <v>4.3339999999999996</v>
      </c>
      <c r="I191" s="261"/>
      <c r="J191" s="155">
        <f t="shared" si="50"/>
        <v>0</v>
      </c>
      <c r="K191" s="152" t="s">
        <v>156</v>
      </c>
      <c r="L191" s="35"/>
      <c r="M191" s="156" t="s">
        <v>5</v>
      </c>
      <c r="N191" s="157" t="s">
        <v>43</v>
      </c>
      <c r="O191" s="158">
        <v>0.93899999999999995</v>
      </c>
      <c r="P191" s="158">
        <f t="shared" si="51"/>
        <v>4.0696259999999995</v>
      </c>
      <c r="Q191" s="158">
        <v>0</v>
      </c>
      <c r="R191" s="158">
        <f t="shared" si="52"/>
        <v>0</v>
      </c>
      <c r="S191" s="158">
        <v>7.5999999999999998E-2</v>
      </c>
      <c r="T191" s="159">
        <f t="shared" si="53"/>
        <v>0.32938399999999995</v>
      </c>
      <c r="AR191" s="21" t="s">
        <v>86</v>
      </c>
      <c r="AT191" s="21" t="s">
        <v>152</v>
      </c>
      <c r="AU191" s="21" t="s">
        <v>80</v>
      </c>
      <c r="AY191" s="21" t="s">
        <v>150</v>
      </c>
      <c r="BE191" s="160">
        <f t="shared" si="54"/>
        <v>0</v>
      </c>
      <c r="BF191" s="160">
        <f t="shared" si="55"/>
        <v>0</v>
      </c>
      <c r="BG191" s="160">
        <f t="shared" si="56"/>
        <v>0</v>
      </c>
      <c r="BH191" s="160">
        <f t="shared" si="57"/>
        <v>0</v>
      </c>
      <c r="BI191" s="160">
        <f t="shared" si="58"/>
        <v>0</v>
      </c>
      <c r="BJ191" s="21" t="s">
        <v>11</v>
      </c>
      <c r="BK191" s="160">
        <f t="shared" si="59"/>
        <v>0</v>
      </c>
      <c r="BL191" s="21" t="s">
        <v>86</v>
      </c>
      <c r="BM191" s="21" t="s">
        <v>491</v>
      </c>
    </row>
    <row r="192" spans="2:65" s="1" customFormat="1" ht="16.5" customHeight="1">
      <c r="B192" s="149"/>
      <c r="C192" s="150" t="s">
        <v>492</v>
      </c>
      <c r="D192" s="150" t="s">
        <v>152</v>
      </c>
      <c r="E192" s="151" t="s">
        <v>493</v>
      </c>
      <c r="F192" s="152" t="s">
        <v>494</v>
      </c>
      <c r="G192" s="153" t="s">
        <v>155</v>
      </c>
      <c r="H192" s="154">
        <v>0.39900000000000002</v>
      </c>
      <c r="I192" s="261"/>
      <c r="J192" s="155">
        <f t="shared" si="50"/>
        <v>0</v>
      </c>
      <c r="K192" s="152" t="s">
        <v>156</v>
      </c>
      <c r="L192" s="35"/>
      <c r="M192" s="156" t="s">
        <v>5</v>
      </c>
      <c r="N192" s="157" t="s">
        <v>43</v>
      </c>
      <c r="O192" s="158">
        <v>24.446000000000002</v>
      </c>
      <c r="P192" s="158">
        <f t="shared" si="51"/>
        <v>9.7539540000000002</v>
      </c>
      <c r="Q192" s="158">
        <v>0</v>
      </c>
      <c r="R192" s="158">
        <f t="shared" si="52"/>
        <v>0</v>
      </c>
      <c r="S192" s="158">
        <v>2.2000000000000002</v>
      </c>
      <c r="T192" s="159">
        <f t="shared" si="53"/>
        <v>0.87780000000000014</v>
      </c>
      <c r="AR192" s="21" t="s">
        <v>86</v>
      </c>
      <c r="AT192" s="21" t="s">
        <v>152</v>
      </c>
      <c r="AU192" s="21" t="s">
        <v>80</v>
      </c>
      <c r="AY192" s="21" t="s">
        <v>150</v>
      </c>
      <c r="BE192" s="160">
        <f t="shared" si="54"/>
        <v>0</v>
      </c>
      <c r="BF192" s="160">
        <f t="shared" si="55"/>
        <v>0</v>
      </c>
      <c r="BG192" s="160">
        <f t="shared" si="56"/>
        <v>0</v>
      </c>
      <c r="BH192" s="160">
        <f t="shared" si="57"/>
        <v>0</v>
      </c>
      <c r="BI192" s="160">
        <f t="shared" si="58"/>
        <v>0</v>
      </c>
      <c r="BJ192" s="21" t="s">
        <v>11</v>
      </c>
      <c r="BK192" s="160">
        <f t="shared" si="59"/>
        <v>0</v>
      </c>
      <c r="BL192" s="21" t="s">
        <v>86</v>
      </c>
      <c r="BM192" s="21" t="s">
        <v>495</v>
      </c>
    </row>
    <row r="193" spans="2:65" s="1" customFormat="1" ht="25.5" customHeight="1">
      <c r="B193" s="149"/>
      <c r="C193" s="150" t="s">
        <v>496</v>
      </c>
      <c r="D193" s="150" t="s">
        <v>152</v>
      </c>
      <c r="E193" s="151" t="s">
        <v>497</v>
      </c>
      <c r="F193" s="152" t="s">
        <v>498</v>
      </c>
      <c r="G193" s="153" t="s">
        <v>243</v>
      </c>
      <c r="H193" s="154">
        <v>8</v>
      </c>
      <c r="I193" s="261"/>
      <c r="J193" s="155">
        <f t="shared" si="50"/>
        <v>0</v>
      </c>
      <c r="K193" s="152" t="s">
        <v>156</v>
      </c>
      <c r="L193" s="35"/>
      <c r="M193" s="156" t="s">
        <v>5</v>
      </c>
      <c r="N193" s="157" t="s">
        <v>43</v>
      </c>
      <c r="O193" s="158">
        <v>0.29699999999999999</v>
      </c>
      <c r="P193" s="158">
        <f t="shared" si="51"/>
        <v>2.3759999999999999</v>
      </c>
      <c r="Q193" s="158">
        <v>0</v>
      </c>
      <c r="R193" s="158">
        <f t="shared" si="52"/>
        <v>0</v>
      </c>
      <c r="S193" s="158">
        <v>2.1000000000000001E-2</v>
      </c>
      <c r="T193" s="159">
        <f t="shared" si="53"/>
        <v>0.16800000000000001</v>
      </c>
      <c r="AR193" s="21" t="s">
        <v>86</v>
      </c>
      <c r="AT193" s="21" t="s">
        <v>152</v>
      </c>
      <c r="AU193" s="21" t="s">
        <v>80</v>
      </c>
      <c r="AY193" s="21" t="s">
        <v>150</v>
      </c>
      <c r="BE193" s="160">
        <f t="shared" si="54"/>
        <v>0</v>
      </c>
      <c r="BF193" s="160">
        <f t="shared" si="55"/>
        <v>0</v>
      </c>
      <c r="BG193" s="160">
        <f t="shared" si="56"/>
        <v>0</v>
      </c>
      <c r="BH193" s="160">
        <f t="shared" si="57"/>
        <v>0</v>
      </c>
      <c r="BI193" s="160">
        <f t="shared" si="58"/>
        <v>0</v>
      </c>
      <c r="BJ193" s="21" t="s">
        <v>11</v>
      </c>
      <c r="BK193" s="160">
        <f t="shared" si="59"/>
        <v>0</v>
      </c>
      <c r="BL193" s="21" t="s">
        <v>86</v>
      </c>
      <c r="BM193" s="21" t="s">
        <v>499</v>
      </c>
    </row>
    <row r="194" spans="2:65" s="1" customFormat="1" ht="25.5" customHeight="1">
      <c r="B194" s="149"/>
      <c r="C194" s="150" t="s">
        <v>500</v>
      </c>
      <c r="D194" s="150" t="s">
        <v>152</v>
      </c>
      <c r="E194" s="151" t="s">
        <v>501</v>
      </c>
      <c r="F194" s="152" t="s">
        <v>502</v>
      </c>
      <c r="G194" s="153" t="s">
        <v>194</v>
      </c>
      <c r="H194" s="154">
        <v>3</v>
      </c>
      <c r="I194" s="261"/>
      <c r="J194" s="155">
        <f t="shared" si="50"/>
        <v>0</v>
      </c>
      <c r="K194" s="152" t="s">
        <v>156</v>
      </c>
      <c r="L194" s="35"/>
      <c r="M194" s="156" t="s">
        <v>5</v>
      </c>
      <c r="N194" s="157" t="s">
        <v>43</v>
      </c>
      <c r="O194" s="158">
        <v>0.82599999999999996</v>
      </c>
      <c r="P194" s="158">
        <f t="shared" si="51"/>
        <v>2.4779999999999998</v>
      </c>
      <c r="Q194" s="158">
        <v>2.36245E-2</v>
      </c>
      <c r="R194" s="158">
        <f t="shared" si="52"/>
        <v>7.0873500000000006E-2</v>
      </c>
      <c r="S194" s="158">
        <v>0</v>
      </c>
      <c r="T194" s="159">
        <f t="shared" si="53"/>
        <v>0</v>
      </c>
      <c r="AR194" s="21" t="s">
        <v>86</v>
      </c>
      <c r="AT194" s="21" t="s">
        <v>152</v>
      </c>
      <c r="AU194" s="21" t="s">
        <v>80</v>
      </c>
      <c r="AY194" s="21" t="s">
        <v>150</v>
      </c>
      <c r="BE194" s="160">
        <f t="shared" si="54"/>
        <v>0</v>
      </c>
      <c r="BF194" s="160">
        <f t="shared" si="55"/>
        <v>0</v>
      </c>
      <c r="BG194" s="160">
        <f t="shared" si="56"/>
        <v>0</v>
      </c>
      <c r="BH194" s="160">
        <f t="shared" si="57"/>
        <v>0</v>
      </c>
      <c r="BI194" s="160">
        <f t="shared" si="58"/>
        <v>0</v>
      </c>
      <c r="BJ194" s="21" t="s">
        <v>11</v>
      </c>
      <c r="BK194" s="160">
        <f t="shared" si="59"/>
        <v>0</v>
      </c>
      <c r="BL194" s="21" t="s">
        <v>86</v>
      </c>
      <c r="BM194" s="21" t="s">
        <v>503</v>
      </c>
    </row>
    <row r="195" spans="2:65" s="1" customFormat="1" ht="16.5" customHeight="1">
      <c r="B195" s="149"/>
      <c r="C195" s="150" t="s">
        <v>504</v>
      </c>
      <c r="D195" s="150" t="s">
        <v>152</v>
      </c>
      <c r="E195" s="151" t="s">
        <v>505</v>
      </c>
      <c r="F195" s="152" t="s">
        <v>506</v>
      </c>
      <c r="G195" s="153" t="s">
        <v>210</v>
      </c>
      <c r="H195" s="154">
        <v>36.520000000000003</v>
      </c>
      <c r="I195" s="261"/>
      <c r="J195" s="155">
        <f t="shared" si="50"/>
        <v>0</v>
      </c>
      <c r="K195" s="152" t="s">
        <v>156</v>
      </c>
      <c r="L195" s="35"/>
      <c r="M195" s="156" t="s">
        <v>5</v>
      </c>
      <c r="N195" s="157" t="s">
        <v>43</v>
      </c>
      <c r="O195" s="158">
        <v>0.3</v>
      </c>
      <c r="P195" s="158">
        <f t="shared" si="51"/>
        <v>10.956000000000001</v>
      </c>
      <c r="Q195" s="158">
        <v>0</v>
      </c>
      <c r="R195" s="158">
        <f t="shared" si="52"/>
        <v>0</v>
      </c>
      <c r="S195" s="158">
        <v>6.8000000000000005E-2</v>
      </c>
      <c r="T195" s="159">
        <f t="shared" si="53"/>
        <v>2.4833600000000002</v>
      </c>
      <c r="AR195" s="21" t="s">
        <v>86</v>
      </c>
      <c r="AT195" s="21" t="s">
        <v>152</v>
      </c>
      <c r="AU195" s="21" t="s">
        <v>80</v>
      </c>
      <c r="AY195" s="21" t="s">
        <v>150</v>
      </c>
      <c r="BE195" s="160">
        <f t="shared" si="54"/>
        <v>0</v>
      </c>
      <c r="BF195" s="160">
        <f t="shared" si="55"/>
        <v>0</v>
      </c>
      <c r="BG195" s="160">
        <f t="shared" si="56"/>
        <v>0</v>
      </c>
      <c r="BH195" s="160">
        <f t="shared" si="57"/>
        <v>0</v>
      </c>
      <c r="BI195" s="160">
        <f t="shared" si="58"/>
        <v>0</v>
      </c>
      <c r="BJ195" s="21" t="s">
        <v>11</v>
      </c>
      <c r="BK195" s="160">
        <f t="shared" si="59"/>
        <v>0</v>
      </c>
      <c r="BL195" s="21" t="s">
        <v>86</v>
      </c>
      <c r="BM195" s="21" t="s">
        <v>507</v>
      </c>
    </row>
    <row r="196" spans="2:65" s="1" customFormat="1" ht="16.5" customHeight="1">
      <c r="B196" s="149"/>
      <c r="C196" s="150" t="s">
        <v>508</v>
      </c>
      <c r="D196" s="150" t="s">
        <v>152</v>
      </c>
      <c r="E196" s="151" t="s">
        <v>509</v>
      </c>
      <c r="F196" s="152" t="s">
        <v>510</v>
      </c>
      <c r="G196" s="153" t="s">
        <v>210</v>
      </c>
      <c r="H196" s="154">
        <v>0.96</v>
      </c>
      <c r="I196" s="261"/>
      <c r="J196" s="155">
        <f t="shared" si="50"/>
        <v>0</v>
      </c>
      <c r="K196" s="152" t="s">
        <v>156</v>
      </c>
      <c r="L196" s="35"/>
      <c r="M196" s="156" t="s">
        <v>5</v>
      </c>
      <c r="N196" s="157" t="s">
        <v>43</v>
      </c>
      <c r="O196" s="158">
        <v>3.5</v>
      </c>
      <c r="P196" s="158">
        <f t="shared" si="51"/>
        <v>3.36</v>
      </c>
      <c r="Q196" s="158">
        <v>0.15959999999999999</v>
      </c>
      <c r="R196" s="158">
        <f t="shared" si="52"/>
        <v>0.15321599999999999</v>
      </c>
      <c r="S196" s="158">
        <v>0</v>
      </c>
      <c r="T196" s="159">
        <f t="shared" si="53"/>
        <v>0</v>
      </c>
      <c r="AR196" s="21" t="s">
        <v>86</v>
      </c>
      <c r="AT196" s="21" t="s">
        <v>152</v>
      </c>
      <c r="AU196" s="21" t="s">
        <v>80</v>
      </c>
      <c r="AY196" s="21" t="s">
        <v>150</v>
      </c>
      <c r="BE196" s="160">
        <f t="shared" si="54"/>
        <v>0</v>
      </c>
      <c r="BF196" s="160">
        <f t="shared" si="55"/>
        <v>0</v>
      </c>
      <c r="BG196" s="160">
        <f t="shared" si="56"/>
        <v>0</v>
      </c>
      <c r="BH196" s="160">
        <f t="shared" si="57"/>
        <v>0</v>
      </c>
      <c r="BI196" s="160">
        <f t="shared" si="58"/>
        <v>0</v>
      </c>
      <c r="BJ196" s="21" t="s">
        <v>11</v>
      </c>
      <c r="BK196" s="160">
        <f t="shared" si="59"/>
        <v>0</v>
      </c>
      <c r="BL196" s="21" t="s">
        <v>86</v>
      </c>
      <c r="BM196" s="21" t="s">
        <v>511</v>
      </c>
    </row>
    <row r="197" spans="2:65" s="10" customFormat="1" ht="29.85" customHeight="1">
      <c r="B197" s="137"/>
      <c r="D197" s="138" t="s">
        <v>71</v>
      </c>
      <c r="E197" s="147" t="s">
        <v>512</v>
      </c>
      <c r="F197" s="147" t="s">
        <v>513</v>
      </c>
      <c r="J197" s="148">
        <f>BK197</f>
        <v>0</v>
      </c>
      <c r="L197" s="137"/>
      <c r="M197" s="141"/>
      <c r="N197" s="142"/>
      <c r="O197" s="142"/>
      <c r="P197" s="143">
        <f>SUM(P198:P204)</f>
        <v>40.24685199999999</v>
      </c>
      <c r="Q197" s="142"/>
      <c r="R197" s="143">
        <f>SUM(R198:R204)</f>
        <v>0</v>
      </c>
      <c r="S197" s="142"/>
      <c r="T197" s="144">
        <f>SUM(T198:T204)</f>
        <v>0</v>
      </c>
      <c r="AR197" s="138" t="s">
        <v>11</v>
      </c>
      <c r="AT197" s="145" t="s">
        <v>71</v>
      </c>
      <c r="AU197" s="145" t="s">
        <v>11</v>
      </c>
      <c r="AY197" s="138" t="s">
        <v>150</v>
      </c>
      <c r="BK197" s="146">
        <f>SUM(BK198:BK204)</f>
        <v>0</v>
      </c>
    </row>
    <row r="198" spans="2:65" s="1" customFormat="1" ht="25.5" customHeight="1">
      <c r="B198" s="149"/>
      <c r="C198" s="150" t="s">
        <v>514</v>
      </c>
      <c r="D198" s="150" t="s">
        <v>152</v>
      </c>
      <c r="E198" s="151" t="s">
        <v>515</v>
      </c>
      <c r="F198" s="152" t="s">
        <v>516</v>
      </c>
      <c r="G198" s="153" t="s">
        <v>179</v>
      </c>
      <c r="H198" s="154">
        <v>8.8279999999999994</v>
      </c>
      <c r="I198" s="261"/>
      <c r="J198" s="155">
        <f>ROUND(I198*H198,0)</f>
        <v>0</v>
      </c>
      <c r="K198" s="152" t="s">
        <v>156</v>
      </c>
      <c r="L198" s="35"/>
      <c r="M198" s="156" t="s">
        <v>5</v>
      </c>
      <c r="N198" s="157" t="s">
        <v>43</v>
      </c>
      <c r="O198" s="158">
        <v>4.38</v>
      </c>
      <c r="P198" s="158">
        <f>O198*H198</f>
        <v>38.666639999999994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AR198" s="21" t="s">
        <v>86</v>
      </c>
      <c r="AT198" s="21" t="s">
        <v>152</v>
      </c>
      <c r="AU198" s="21" t="s">
        <v>80</v>
      </c>
      <c r="AY198" s="21" t="s">
        <v>150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21" t="s">
        <v>11</v>
      </c>
      <c r="BK198" s="160">
        <f>ROUND(I198*H198,0)</f>
        <v>0</v>
      </c>
      <c r="BL198" s="21" t="s">
        <v>86</v>
      </c>
      <c r="BM198" s="21" t="s">
        <v>517</v>
      </c>
    </row>
    <row r="199" spans="2:65" s="1" customFormat="1" ht="25.5" customHeight="1">
      <c r="B199" s="149"/>
      <c r="C199" s="150" t="s">
        <v>518</v>
      </c>
      <c r="D199" s="150" t="s">
        <v>152</v>
      </c>
      <c r="E199" s="151" t="s">
        <v>519</v>
      </c>
      <c r="F199" s="152" t="s">
        <v>520</v>
      </c>
      <c r="G199" s="153" t="s">
        <v>179</v>
      </c>
      <c r="H199" s="154">
        <v>8.8279999999999994</v>
      </c>
      <c r="I199" s="261"/>
      <c r="J199" s="155">
        <f>ROUND(I199*H199,0)</f>
        <v>0</v>
      </c>
      <c r="K199" s="152" t="s">
        <v>156</v>
      </c>
      <c r="L199" s="35"/>
      <c r="M199" s="156" t="s">
        <v>5</v>
      </c>
      <c r="N199" s="157" t="s">
        <v>43</v>
      </c>
      <c r="O199" s="158">
        <v>0.125</v>
      </c>
      <c r="P199" s="158">
        <f>O199*H199</f>
        <v>1.1034999999999999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AR199" s="21" t="s">
        <v>86</v>
      </c>
      <c r="AT199" s="21" t="s">
        <v>152</v>
      </c>
      <c r="AU199" s="21" t="s">
        <v>80</v>
      </c>
      <c r="AY199" s="21" t="s">
        <v>150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21" t="s">
        <v>11</v>
      </c>
      <c r="BK199" s="160">
        <f>ROUND(I199*H199,0)</f>
        <v>0</v>
      </c>
      <c r="BL199" s="21" t="s">
        <v>86</v>
      </c>
      <c r="BM199" s="21" t="s">
        <v>521</v>
      </c>
    </row>
    <row r="200" spans="2:65" s="1" customFormat="1" ht="25.5" customHeight="1">
      <c r="B200" s="149"/>
      <c r="C200" s="150" t="s">
        <v>522</v>
      </c>
      <c r="D200" s="150" t="s">
        <v>152</v>
      </c>
      <c r="E200" s="151" t="s">
        <v>523</v>
      </c>
      <c r="F200" s="152" t="s">
        <v>524</v>
      </c>
      <c r="G200" s="153" t="s">
        <v>179</v>
      </c>
      <c r="H200" s="154">
        <v>79.451999999999998</v>
      </c>
      <c r="I200" s="261"/>
      <c r="J200" s="155">
        <f>ROUND(I200*H200,0)</f>
        <v>0</v>
      </c>
      <c r="K200" s="152" t="s">
        <v>156</v>
      </c>
      <c r="L200" s="35"/>
      <c r="M200" s="156" t="s">
        <v>5</v>
      </c>
      <c r="N200" s="157" t="s">
        <v>43</v>
      </c>
      <c r="O200" s="158">
        <v>6.0000000000000001E-3</v>
      </c>
      <c r="P200" s="158">
        <f>O200*H200</f>
        <v>0.47671200000000002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AR200" s="21" t="s">
        <v>86</v>
      </c>
      <c r="AT200" s="21" t="s">
        <v>152</v>
      </c>
      <c r="AU200" s="21" t="s">
        <v>80</v>
      </c>
      <c r="AY200" s="21" t="s">
        <v>150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21" t="s">
        <v>11</v>
      </c>
      <c r="BK200" s="160">
        <f>ROUND(I200*H200,0)</f>
        <v>0</v>
      </c>
      <c r="BL200" s="21" t="s">
        <v>86</v>
      </c>
      <c r="BM200" s="21" t="s">
        <v>525</v>
      </c>
    </row>
    <row r="201" spans="2:65" s="11" customFormat="1">
      <c r="B201" s="170"/>
      <c r="D201" s="171" t="s">
        <v>526</v>
      </c>
      <c r="F201" s="172" t="s">
        <v>527</v>
      </c>
      <c r="H201" s="173">
        <v>79.451999999999998</v>
      </c>
      <c r="I201" s="262"/>
      <c r="L201" s="170"/>
      <c r="M201" s="174"/>
      <c r="N201" s="175"/>
      <c r="O201" s="175"/>
      <c r="P201" s="175"/>
      <c r="Q201" s="175"/>
      <c r="R201" s="175"/>
      <c r="S201" s="175"/>
      <c r="T201" s="176"/>
      <c r="AT201" s="177" t="s">
        <v>526</v>
      </c>
      <c r="AU201" s="177" t="s">
        <v>80</v>
      </c>
      <c r="AV201" s="11" t="s">
        <v>80</v>
      </c>
      <c r="AW201" s="11" t="s">
        <v>6</v>
      </c>
      <c r="AX201" s="11" t="s">
        <v>11</v>
      </c>
      <c r="AY201" s="177" t="s">
        <v>150</v>
      </c>
    </row>
    <row r="202" spans="2:65" s="1" customFormat="1" ht="16.5" customHeight="1">
      <c r="B202" s="149"/>
      <c r="C202" s="150" t="s">
        <v>528</v>
      </c>
      <c r="D202" s="150" t="s">
        <v>152</v>
      </c>
      <c r="E202" s="151" t="s">
        <v>529</v>
      </c>
      <c r="F202" s="152" t="s">
        <v>530</v>
      </c>
      <c r="G202" s="153" t="s">
        <v>179</v>
      </c>
      <c r="H202" s="154">
        <v>7.8380000000000001</v>
      </c>
      <c r="I202" s="261"/>
      <c r="J202" s="155">
        <f>ROUND(I202*H202,0)</f>
        <v>0</v>
      </c>
      <c r="K202" s="152" t="s">
        <v>156</v>
      </c>
      <c r="L202" s="35"/>
      <c r="M202" s="156" t="s">
        <v>5</v>
      </c>
      <c r="N202" s="157" t="s">
        <v>43</v>
      </c>
      <c r="O202" s="158">
        <v>0</v>
      </c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AR202" s="21" t="s">
        <v>86</v>
      </c>
      <c r="AT202" s="21" t="s">
        <v>152</v>
      </c>
      <c r="AU202" s="21" t="s">
        <v>80</v>
      </c>
      <c r="AY202" s="21" t="s">
        <v>150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21" t="s">
        <v>11</v>
      </c>
      <c r="BK202" s="160">
        <f>ROUND(I202*H202,0)</f>
        <v>0</v>
      </c>
      <c r="BL202" s="21" t="s">
        <v>86</v>
      </c>
      <c r="BM202" s="21" t="s">
        <v>531</v>
      </c>
    </row>
    <row r="203" spans="2:65" s="1" customFormat="1" ht="16.5" customHeight="1">
      <c r="B203" s="149"/>
      <c r="C203" s="150" t="s">
        <v>532</v>
      </c>
      <c r="D203" s="150" t="s">
        <v>152</v>
      </c>
      <c r="E203" s="151" t="s">
        <v>533</v>
      </c>
      <c r="F203" s="152" t="s">
        <v>534</v>
      </c>
      <c r="G203" s="153" t="s">
        <v>179</v>
      </c>
      <c r="H203" s="154">
        <v>0.99099999999999999</v>
      </c>
      <c r="I203" s="261"/>
      <c r="J203" s="155">
        <f>ROUND(I203*H203,0)</f>
        <v>0</v>
      </c>
      <c r="K203" s="152" t="s">
        <v>5</v>
      </c>
      <c r="L203" s="35"/>
      <c r="M203" s="156" t="s">
        <v>5</v>
      </c>
      <c r="N203" s="157" t="s">
        <v>43</v>
      </c>
      <c r="O203" s="158">
        <v>0</v>
      </c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AR203" s="21" t="s">
        <v>86</v>
      </c>
      <c r="AT203" s="21" t="s">
        <v>152</v>
      </c>
      <c r="AU203" s="21" t="s">
        <v>80</v>
      </c>
      <c r="AY203" s="21" t="s">
        <v>150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21" t="s">
        <v>11</v>
      </c>
      <c r="BK203" s="160">
        <f>ROUND(I203*H203,0)</f>
        <v>0</v>
      </c>
      <c r="BL203" s="21" t="s">
        <v>86</v>
      </c>
      <c r="BM203" s="21" t="s">
        <v>535</v>
      </c>
    </row>
    <row r="204" spans="2:65" s="1" customFormat="1" ht="16.5" customHeight="1">
      <c r="B204" s="149"/>
      <c r="C204" s="150" t="s">
        <v>536</v>
      </c>
      <c r="D204" s="150" t="s">
        <v>152</v>
      </c>
      <c r="E204" s="151" t="s">
        <v>537</v>
      </c>
      <c r="F204" s="152" t="s">
        <v>538</v>
      </c>
      <c r="G204" s="153" t="s">
        <v>179</v>
      </c>
      <c r="H204" s="154">
        <v>0.18</v>
      </c>
      <c r="I204" s="261"/>
      <c r="J204" s="155">
        <f>ROUND(I204*H204,0)</f>
        <v>0</v>
      </c>
      <c r="K204" s="152" t="s">
        <v>156</v>
      </c>
      <c r="L204" s="35"/>
      <c r="M204" s="156" t="s">
        <v>5</v>
      </c>
      <c r="N204" s="157" t="s">
        <v>43</v>
      </c>
      <c r="O204" s="158">
        <v>0</v>
      </c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AR204" s="21" t="s">
        <v>86</v>
      </c>
      <c r="AT204" s="21" t="s">
        <v>152</v>
      </c>
      <c r="AU204" s="21" t="s">
        <v>80</v>
      </c>
      <c r="AY204" s="21" t="s">
        <v>150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21" t="s">
        <v>11</v>
      </c>
      <c r="BK204" s="160">
        <f>ROUND(I204*H204,0)</f>
        <v>0</v>
      </c>
      <c r="BL204" s="21" t="s">
        <v>86</v>
      </c>
      <c r="BM204" s="21" t="s">
        <v>539</v>
      </c>
    </row>
    <row r="205" spans="2:65" s="10" customFormat="1" ht="29.85" customHeight="1">
      <c r="B205" s="137"/>
      <c r="D205" s="138" t="s">
        <v>71</v>
      </c>
      <c r="E205" s="147" t="s">
        <v>540</v>
      </c>
      <c r="F205" s="147" t="s">
        <v>541</v>
      </c>
      <c r="J205" s="148">
        <f>BK205</f>
        <v>0</v>
      </c>
      <c r="L205" s="137"/>
      <c r="M205" s="141"/>
      <c r="N205" s="142"/>
      <c r="O205" s="142"/>
      <c r="P205" s="143">
        <f>P206</f>
        <v>359.78682599999996</v>
      </c>
      <c r="Q205" s="142"/>
      <c r="R205" s="143">
        <f>R206</f>
        <v>0</v>
      </c>
      <c r="S205" s="142"/>
      <c r="T205" s="144">
        <f>T206</f>
        <v>0</v>
      </c>
      <c r="AR205" s="138" t="s">
        <v>11</v>
      </c>
      <c r="AT205" s="145" t="s">
        <v>71</v>
      </c>
      <c r="AU205" s="145" t="s">
        <v>11</v>
      </c>
      <c r="AY205" s="138" t="s">
        <v>150</v>
      </c>
      <c r="BK205" s="146">
        <f>BK206</f>
        <v>0</v>
      </c>
    </row>
    <row r="206" spans="2:65" s="1" customFormat="1" ht="16.5" customHeight="1">
      <c r="B206" s="149"/>
      <c r="C206" s="150" t="s">
        <v>542</v>
      </c>
      <c r="D206" s="150" t="s">
        <v>152</v>
      </c>
      <c r="E206" s="151" t="s">
        <v>543</v>
      </c>
      <c r="F206" s="152" t="s">
        <v>544</v>
      </c>
      <c r="G206" s="153" t="s">
        <v>179</v>
      </c>
      <c r="H206" s="154">
        <v>129.14099999999999</v>
      </c>
      <c r="I206" s="261"/>
      <c r="J206" s="155">
        <f>ROUND(I206*H206,0)</f>
        <v>0</v>
      </c>
      <c r="K206" s="152" t="s">
        <v>156</v>
      </c>
      <c r="L206" s="35"/>
      <c r="M206" s="156" t="s">
        <v>5</v>
      </c>
      <c r="N206" s="157" t="s">
        <v>43</v>
      </c>
      <c r="O206" s="158">
        <v>2.786</v>
      </c>
      <c r="P206" s="158">
        <f>O206*H206</f>
        <v>359.78682599999996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AR206" s="21" t="s">
        <v>86</v>
      </c>
      <c r="AT206" s="21" t="s">
        <v>152</v>
      </c>
      <c r="AU206" s="21" t="s">
        <v>80</v>
      </c>
      <c r="AY206" s="21" t="s">
        <v>150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21" t="s">
        <v>11</v>
      </c>
      <c r="BK206" s="160">
        <f>ROUND(I206*H206,0)</f>
        <v>0</v>
      </c>
      <c r="BL206" s="21" t="s">
        <v>86</v>
      </c>
      <c r="BM206" s="21" t="s">
        <v>545</v>
      </c>
    </row>
    <row r="207" spans="2:65" s="10" customFormat="1" ht="37.35" customHeight="1">
      <c r="B207" s="137"/>
      <c r="D207" s="138" t="s">
        <v>71</v>
      </c>
      <c r="E207" s="139" t="s">
        <v>546</v>
      </c>
      <c r="F207" s="139" t="s">
        <v>547</v>
      </c>
      <c r="J207" s="140">
        <f>BK207</f>
        <v>0</v>
      </c>
      <c r="L207" s="137"/>
      <c r="M207" s="141"/>
      <c r="N207" s="142"/>
      <c r="O207" s="142"/>
      <c r="P207" s="143">
        <f>P208+P212+P220+P230+P238+P244+P254+P261+P268+P275</f>
        <v>207.47576100000001</v>
      </c>
      <c r="Q207" s="142"/>
      <c r="R207" s="143">
        <f>R208+R212+R220+R230+R238+R244+R254+R261+R268+R275</f>
        <v>3.7731683017456001</v>
      </c>
      <c r="S207" s="142"/>
      <c r="T207" s="144">
        <f>T208+T212+T220+T230+T238+T244+T254+T261+T268+T275</f>
        <v>0.66139199999999998</v>
      </c>
      <c r="AR207" s="138" t="s">
        <v>80</v>
      </c>
      <c r="AT207" s="145" t="s">
        <v>71</v>
      </c>
      <c r="AU207" s="145" t="s">
        <v>72</v>
      </c>
      <c r="AY207" s="138" t="s">
        <v>150</v>
      </c>
      <c r="BK207" s="146">
        <f>BK208+BK212+BK220+BK230+BK238+BK244+BK254+BK261+BK268+BK275</f>
        <v>0</v>
      </c>
    </row>
    <row r="208" spans="2:65" s="10" customFormat="1" ht="19.899999999999999" customHeight="1">
      <c r="B208" s="137"/>
      <c r="D208" s="138" t="s">
        <v>71</v>
      </c>
      <c r="E208" s="147" t="s">
        <v>548</v>
      </c>
      <c r="F208" s="147" t="s">
        <v>549</v>
      </c>
      <c r="J208" s="148">
        <f>BK208</f>
        <v>0</v>
      </c>
      <c r="L208" s="137"/>
      <c r="M208" s="141"/>
      <c r="N208" s="142"/>
      <c r="O208" s="142"/>
      <c r="P208" s="143">
        <f>SUM(P209:P211)</f>
        <v>2.5012060000000003</v>
      </c>
      <c r="Q208" s="142"/>
      <c r="R208" s="143">
        <f>SUM(R209:R211)</f>
        <v>3.81675E-2</v>
      </c>
      <c r="S208" s="142"/>
      <c r="T208" s="144">
        <f>SUM(T209:T211)</f>
        <v>0</v>
      </c>
      <c r="AR208" s="138" t="s">
        <v>80</v>
      </c>
      <c r="AT208" s="145" t="s">
        <v>71</v>
      </c>
      <c r="AU208" s="145" t="s">
        <v>11</v>
      </c>
      <c r="AY208" s="138" t="s">
        <v>150</v>
      </c>
      <c r="BK208" s="146">
        <f>SUM(BK209:BK211)</f>
        <v>0</v>
      </c>
    </row>
    <row r="209" spans="2:65" s="1" customFormat="1" ht="16.5" customHeight="1">
      <c r="B209" s="149"/>
      <c r="C209" s="150" t="s">
        <v>550</v>
      </c>
      <c r="D209" s="150" t="s">
        <v>152</v>
      </c>
      <c r="E209" s="151" t="s">
        <v>551</v>
      </c>
      <c r="F209" s="152" t="s">
        <v>552</v>
      </c>
      <c r="G209" s="153" t="s">
        <v>210</v>
      </c>
      <c r="H209" s="154">
        <v>2.97</v>
      </c>
      <c r="I209" s="261"/>
      <c r="J209" s="155">
        <f>ROUND(I209*H209,0)</f>
        <v>0</v>
      </c>
      <c r="K209" s="152" t="s">
        <v>156</v>
      </c>
      <c r="L209" s="35"/>
      <c r="M209" s="156" t="s">
        <v>5</v>
      </c>
      <c r="N209" s="157" t="s">
        <v>43</v>
      </c>
      <c r="O209" s="158">
        <v>0.18</v>
      </c>
      <c r="P209" s="158">
        <f>O209*H209</f>
        <v>0.53459999999999996</v>
      </c>
      <c r="Q209" s="158">
        <v>3.5000000000000001E-3</v>
      </c>
      <c r="R209" s="158">
        <f>Q209*H209</f>
        <v>1.0395000000000001E-2</v>
      </c>
      <c r="S209" s="158">
        <v>0</v>
      </c>
      <c r="T209" s="159">
        <f>S209*H209</f>
        <v>0</v>
      </c>
      <c r="AR209" s="21" t="s">
        <v>207</v>
      </c>
      <c r="AT209" s="21" t="s">
        <v>152</v>
      </c>
      <c r="AU209" s="21" t="s">
        <v>80</v>
      </c>
      <c r="AY209" s="21" t="s">
        <v>150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21" t="s">
        <v>11</v>
      </c>
      <c r="BK209" s="160">
        <f>ROUND(I209*H209,0)</f>
        <v>0</v>
      </c>
      <c r="BL209" s="21" t="s">
        <v>207</v>
      </c>
      <c r="BM209" s="21" t="s">
        <v>553</v>
      </c>
    </row>
    <row r="210" spans="2:65" s="1" customFormat="1" ht="16.5" customHeight="1">
      <c r="B210" s="149"/>
      <c r="C210" s="150" t="s">
        <v>554</v>
      </c>
      <c r="D210" s="150" t="s">
        <v>152</v>
      </c>
      <c r="E210" s="151" t="s">
        <v>555</v>
      </c>
      <c r="F210" s="152" t="s">
        <v>556</v>
      </c>
      <c r="G210" s="153" t="s">
        <v>210</v>
      </c>
      <c r="H210" s="154">
        <v>7.9349999999999996</v>
      </c>
      <c r="I210" s="261"/>
      <c r="J210" s="155">
        <f>ROUND(I210*H210,0)</f>
        <v>0</v>
      </c>
      <c r="K210" s="152" t="s">
        <v>156</v>
      </c>
      <c r="L210" s="35"/>
      <c r="M210" s="156" t="s">
        <v>5</v>
      </c>
      <c r="N210" s="157" t="s">
        <v>43</v>
      </c>
      <c r="O210" s="158">
        <v>0.24</v>
      </c>
      <c r="P210" s="158">
        <f>O210*H210</f>
        <v>1.9043999999999999</v>
      </c>
      <c r="Q210" s="158">
        <v>3.5000000000000001E-3</v>
      </c>
      <c r="R210" s="158">
        <f>Q210*H210</f>
        <v>2.7772499999999999E-2</v>
      </c>
      <c r="S210" s="158">
        <v>0</v>
      </c>
      <c r="T210" s="159">
        <f>S210*H210</f>
        <v>0</v>
      </c>
      <c r="AR210" s="21" t="s">
        <v>207</v>
      </c>
      <c r="AT210" s="21" t="s">
        <v>152</v>
      </c>
      <c r="AU210" s="21" t="s">
        <v>80</v>
      </c>
      <c r="AY210" s="21" t="s">
        <v>150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21" t="s">
        <v>11</v>
      </c>
      <c r="BK210" s="160">
        <f>ROUND(I210*H210,0)</f>
        <v>0</v>
      </c>
      <c r="BL210" s="21" t="s">
        <v>207</v>
      </c>
      <c r="BM210" s="21" t="s">
        <v>557</v>
      </c>
    </row>
    <row r="211" spans="2:65" s="1" customFormat="1" ht="25.5" customHeight="1">
      <c r="B211" s="149"/>
      <c r="C211" s="150" t="s">
        <v>558</v>
      </c>
      <c r="D211" s="150" t="s">
        <v>152</v>
      </c>
      <c r="E211" s="151" t="s">
        <v>559</v>
      </c>
      <c r="F211" s="152" t="s">
        <v>560</v>
      </c>
      <c r="G211" s="153" t="s">
        <v>179</v>
      </c>
      <c r="H211" s="154">
        <v>3.7999999999999999E-2</v>
      </c>
      <c r="I211" s="261"/>
      <c r="J211" s="155">
        <f>ROUND(I211*H211,0)</f>
        <v>0</v>
      </c>
      <c r="K211" s="152" t="s">
        <v>156</v>
      </c>
      <c r="L211" s="35"/>
      <c r="M211" s="156" t="s">
        <v>5</v>
      </c>
      <c r="N211" s="157" t="s">
        <v>43</v>
      </c>
      <c r="O211" s="158">
        <v>1.637</v>
      </c>
      <c r="P211" s="158">
        <f>O211*H211</f>
        <v>6.2205999999999997E-2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21" t="s">
        <v>207</v>
      </c>
      <c r="AT211" s="21" t="s">
        <v>152</v>
      </c>
      <c r="AU211" s="21" t="s">
        <v>80</v>
      </c>
      <c r="AY211" s="21" t="s">
        <v>150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21" t="s">
        <v>11</v>
      </c>
      <c r="BK211" s="160">
        <f>ROUND(I211*H211,0)</f>
        <v>0</v>
      </c>
      <c r="BL211" s="21" t="s">
        <v>207</v>
      </c>
      <c r="BM211" s="21" t="s">
        <v>561</v>
      </c>
    </row>
    <row r="212" spans="2:65" s="10" customFormat="1" ht="29.85" customHeight="1">
      <c r="B212" s="137"/>
      <c r="D212" s="138" t="s">
        <v>71</v>
      </c>
      <c r="E212" s="147" t="s">
        <v>562</v>
      </c>
      <c r="F212" s="147" t="s">
        <v>563</v>
      </c>
      <c r="J212" s="148">
        <f>BK212</f>
        <v>0</v>
      </c>
      <c r="L212" s="137"/>
      <c r="M212" s="141"/>
      <c r="N212" s="142"/>
      <c r="O212" s="142"/>
      <c r="P212" s="143">
        <f>SUM(P213:P219)</f>
        <v>2.5189360000000001</v>
      </c>
      <c r="Q212" s="142"/>
      <c r="R212" s="143">
        <f>SUM(R213:R219)</f>
        <v>0.1958432</v>
      </c>
      <c r="S212" s="142"/>
      <c r="T212" s="144">
        <f>SUM(T213:T219)</f>
        <v>0</v>
      </c>
      <c r="AR212" s="138" t="s">
        <v>80</v>
      </c>
      <c r="AT212" s="145" t="s">
        <v>71</v>
      </c>
      <c r="AU212" s="145" t="s">
        <v>11</v>
      </c>
      <c r="AY212" s="138" t="s">
        <v>150</v>
      </c>
      <c r="BK212" s="146">
        <f>SUM(BK213:BK219)</f>
        <v>0</v>
      </c>
    </row>
    <row r="213" spans="2:65" s="1" customFormat="1" ht="25.5" customHeight="1">
      <c r="B213" s="149"/>
      <c r="C213" s="150" t="s">
        <v>27</v>
      </c>
      <c r="D213" s="150" t="s">
        <v>152</v>
      </c>
      <c r="E213" s="151" t="s">
        <v>564</v>
      </c>
      <c r="F213" s="152" t="s">
        <v>565</v>
      </c>
      <c r="G213" s="153" t="s">
        <v>210</v>
      </c>
      <c r="H213" s="154">
        <v>2.97</v>
      </c>
      <c r="I213" s="261"/>
      <c r="J213" s="155">
        <f t="shared" ref="J213:J219" si="60">ROUND(I213*H213,0)</f>
        <v>0</v>
      </c>
      <c r="K213" s="152" t="s">
        <v>156</v>
      </c>
      <c r="L213" s="35"/>
      <c r="M213" s="156" t="s">
        <v>5</v>
      </c>
      <c r="N213" s="157" t="s">
        <v>43</v>
      </c>
      <c r="O213" s="158">
        <v>0.09</v>
      </c>
      <c r="P213" s="158">
        <f t="shared" ref="P213:P219" si="61">O213*H213</f>
        <v>0.26729999999999998</v>
      </c>
      <c r="Q213" s="158">
        <v>0</v>
      </c>
      <c r="R213" s="158">
        <f t="shared" ref="R213:R219" si="62">Q213*H213</f>
        <v>0</v>
      </c>
      <c r="S213" s="158">
        <v>0</v>
      </c>
      <c r="T213" s="159">
        <f t="shared" ref="T213:T219" si="63">S213*H213</f>
        <v>0</v>
      </c>
      <c r="AR213" s="21" t="s">
        <v>207</v>
      </c>
      <c r="AT213" s="21" t="s">
        <v>152</v>
      </c>
      <c r="AU213" s="21" t="s">
        <v>80</v>
      </c>
      <c r="AY213" s="21" t="s">
        <v>150</v>
      </c>
      <c r="BE213" s="160">
        <f t="shared" ref="BE213:BE219" si="64">IF(N213="základní",J213,0)</f>
        <v>0</v>
      </c>
      <c r="BF213" s="160">
        <f t="shared" ref="BF213:BF219" si="65">IF(N213="snížená",J213,0)</f>
        <v>0</v>
      </c>
      <c r="BG213" s="160">
        <f t="shared" ref="BG213:BG219" si="66">IF(N213="zákl. přenesená",J213,0)</f>
        <v>0</v>
      </c>
      <c r="BH213" s="160">
        <f t="shared" ref="BH213:BH219" si="67">IF(N213="sníž. přenesená",J213,0)</f>
        <v>0</v>
      </c>
      <c r="BI213" s="160">
        <f t="shared" ref="BI213:BI219" si="68">IF(N213="nulová",J213,0)</f>
        <v>0</v>
      </c>
      <c r="BJ213" s="21" t="s">
        <v>11</v>
      </c>
      <c r="BK213" s="160">
        <f t="shared" ref="BK213:BK219" si="69">ROUND(I213*H213,0)</f>
        <v>0</v>
      </c>
      <c r="BL213" s="21" t="s">
        <v>207</v>
      </c>
      <c r="BM213" s="21" t="s">
        <v>566</v>
      </c>
    </row>
    <row r="214" spans="2:65" s="1" customFormat="1" ht="16.5" customHeight="1">
      <c r="B214" s="149"/>
      <c r="C214" s="161" t="s">
        <v>567</v>
      </c>
      <c r="D214" s="161" t="s">
        <v>246</v>
      </c>
      <c r="E214" s="162" t="s">
        <v>568</v>
      </c>
      <c r="F214" s="163" t="s">
        <v>569</v>
      </c>
      <c r="G214" s="164" t="s">
        <v>210</v>
      </c>
      <c r="H214" s="165">
        <v>3.0289999999999999</v>
      </c>
      <c r="I214" s="260"/>
      <c r="J214" s="166">
        <f t="shared" si="60"/>
        <v>0</v>
      </c>
      <c r="K214" s="163" t="s">
        <v>156</v>
      </c>
      <c r="L214" s="167"/>
      <c r="M214" s="168" t="s">
        <v>5</v>
      </c>
      <c r="N214" s="169" t="s">
        <v>43</v>
      </c>
      <c r="O214" s="158">
        <v>0</v>
      </c>
      <c r="P214" s="158">
        <f t="shared" si="61"/>
        <v>0</v>
      </c>
      <c r="Q214" s="158">
        <v>5.7999999999999996E-3</v>
      </c>
      <c r="R214" s="158">
        <f t="shared" si="62"/>
        <v>1.7568199999999999E-2</v>
      </c>
      <c r="S214" s="158">
        <v>0</v>
      </c>
      <c r="T214" s="159">
        <f t="shared" si="63"/>
        <v>0</v>
      </c>
      <c r="AR214" s="21" t="s">
        <v>276</v>
      </c>
      <c r="AT214" s="21" t="s">
        <v>246</v>
      </c>
      <c r="AU214" s="21" t="s">
        <v>80</v>
      </c>
      <c r="AY214" s="21" t="s">
        <v>150</v>
      </c>
      <c r="BE214" s="160">
        <f t="shared" si="64"/>
        <v>0</v>
      </c>
      <c r="BF214" s="160">
        <f t="shared" si="65"/>
        <v>0</v>
      </c>
      <c r="BG214" s="160">
        <f t="shared" si="66"/>
        <v>0</v>
      </c>
      <c r="BH214" s="160">
        <f t="shared" si="67"/>
        <v>0</v>
      </c>
      <c r="BI214" s="160">
        <f t="shared" si="68"/>
        <v>0</v>
      </c>
      <c r="BJ214" s="21" t="s">
        <v>11</v>
      </c>
      <c r="BK214" s="160">
        <f t="shared" si="69"/>
        <v>0</v>
      </c>
      <c r="BL214" s="21" t="s">
        <v>207</v>
      </c>
      <c r="BM214" s="21" t="s">
        <v>570</v>
      </c>
    </row>
    <row r="215" spans="2:65" s="1" customFormat="1" ht="25.5" customHeight="1">
      <c r="B215" s="149"/>
      <c r="C215" s="150" t="s">
        <v>571</v>
      </c>
      <c r="D215" s="150" t="s">
        <v>152</v>
      </c>
      <c r="E215" s="151" t="s">
        <v>572</v>
      </c>
      <c r="F215" s="152" t="s">
        <v>573</v>
      </c>
      <c r="G215" s="153" t="s">
        <v>210</v>
      </c>
      <c r="H215" s="154">
        <v>6.84</v>
      </c>
      <c r="I215" s="261"/>
      <c r="J215" s="155">
        <f t="shared" si="60"/>
        <v>0</v>
      </c>
      <c r="K215" s="152" t="s">
        <v>156</v>
      </c>
      <c r="L215" s="35"/>
      <c r="M215" s="156" t="s">
        <v>5</v>
      </c>
      <c r="N215" s="157" t="s">
        <v>43</v>
      </c>
      <c r="O215" s="158">
        <v>0.06</v>
      </c>
      <c r="P215" s="158">
        <f t="shared" si="61"/>
        <v>0.41039999999999999</v>
      </c>
      <c r="Q215" s="158">
        <v>0</v>
      </c>
      <c r="R215" s="158">
        <f t="shared" si="62"/>
        <v>0</v>
      </c>
      <c r="S215" s="158">
        <v>0</v>
      </c>
      <c r="T215" s="159">
        <f t="shared" si="63"/>
        <v>0</v>
      </c>
      <c r="AR215" s="21" t="s">
        <v>207</v>
      </c>
      <c r="AT215" s="21" t="s">
        <v>152</v>
      </c>
      <c r="AU215" s="21" t="s">
        <v>80</v>
      </c>
      <c r="AY215" s="21" t="s">
        <v>150</v>
      </c>
      <c r="BE215" s="160">
        <f t="shared" si="64"/>
        <v>0</v>
      </c>
      <c r="BF215" s="160">
        <f t="shared" si="65"/>
        <v>0</v>
      </c>
      <c r="BG215" s="160">
        <f t="shared" si="66"/>
        <v>0</v>
      </c>
      <c r="BH215" s="160">
        <f t="shared" si="67"/>
        <v>0</v>
      </c>
      <c r="BI215" s="160">
        <f t="shared" si="68"/>
        <v>0</v>
      </c>
      <c r="BJ215" s="21" t="s">
        <v>11</v>
      </c>
      <c r="BK215" s="160">
        <f t="shared" si="69"/>
        <v>0</v>
      </c>
      <c r="BL215" s="21" t="s">
        <v>207</v>
      </c>
      <c r="BM215" s="21" t="s">
        <v>574</v>
      </c>
    </row>
    <row r="216" spans="2:65" s="1" customFormat="1" ht="16.5" customHeight="1">
      <c r="B216" s="149"/>
      <c r="C216" s="161" t="s">
        <v>575</v>
      </c>
      <c r="D216" s="161" t="s">
        <v>246</v>
      </c>
      <c r="E216" s="162" t="s">
        <v>576</v>
      </c>
      <c r="F216" s="163" t="s">
        <v>577</v>
      </c>
      <c r="G216" s="164" t="s">
        <v>210</v>
      </c>
      <c r="H216" s="165">
        <v>6.9770000000000003</v>
      </c>
      <c r="I216" s="260"/>
      <c r="J216" s="166">
        <f t="shared" si="60"/>
        <v>0</v>
      </c>
      <c r="K216" s="163" t="s">
        <v>156</v>
      </c>
      <c r="L216" s="167"/>
      <c r="M216" s="168" t="s">
        <v>5</v>
      </c>
      <c r="N216" s="169" t="s">
        <v>43</v>
      </c>
      <c r="O216" s="158">
        <v>0</v>
      </c>
      <c r="P216" s="158">
        <f t="shared" si="61"/>
        <v>0</v>
      </c>
      <c r="Q216" s="158">
        <v>6.0000000000000001E-3</v>
      </c>
      <c r="R216" s="158">
        <f t="shared" si="62"/>
        <v>4.1862000000000003E-2</v>
      </c>
      <c r="S216" s="158">
        <v>0</v>
      </c>
      <c r="T216" s="159">
        <f t="shared" si="63"/>
        <v>0</v>
      </c>
      <c r="AR216" s="21" t="s">
        <v>276</v>
      </c>
      <c r="AT216" s="21" t="s">
        <v>246</v>
      </c>
      <c r="AU216" s="21" t="s">
        <v>80</v>
      </c>
      <c r="AY216" s="21" t="s">
        <v>150</v>
      </c>
      <c r="BE216" s="160">
        <f t="shared" si="64"/>
        <v>0</v>
      </c>
      <c r="BF216" s="160">
        <f t="shared" si="65"/>
        <v>0</v>
      </c>
      <c r="BG216" s="160">
        <f t="shared" si="66"/>
        <v>0</v>
      </c>
      <c r="BH216" s="160">
        <f t="shared" si="67"/>
        <v>0</v>
      </c>
      <c r="BI216" s="160">
        <f t="shared" si="68"/>
        <v>0</v>
      </c>
      <c r="BJ216" s="21" t="s">
        <v>11</v>
      </c>
      <c r="BK216" s="160">
        <f t="shared" si="69"/>
        <v>0</v>
      </c>
      <c r="BL216" s="21" t="s">
        <v>207</v>
      </c>
      <c r="BM216" s="21" t="s">
        <v>578</v>
      </c>
    </row>
    <row r="217" spans="2:65" s="1" customFormat="1" ht="25.5" customHeight="1">
      <c r="B217" s="149"/>
      <c r="C217" s="150" t="s">
        <v>579</v>
      </c>
      <c r="D217" s="150" t="s">
        <v>152</v>
      </c>
      <c r="E217" s="151" t="s">
        <v>580</v>
      </c>
      <c r="F217" s="152" t="s">
        <v>581</v>
      </c>
      <c r="G217" s="153" t="s">
        <v>210</v>
      </c>
      <c r="H217" s="154">
        <v>6.9</v>
      </c>
      <c r="I217" s="261"/>
      <c r="J217" s="155">
        <f t="shared" si="60"/>
        <v>0</v>
      </c>
      <c r="K217" s="152" t="s">
        <v>156</v>
      </c>
      <c r="L217" s="35"/>
      <c r="M217" s="156" t="s">
        <v>5</v>
      </c>
      <c r="N217" s="157" t="s">
        <v>43</v>
      </c>
      <c r="O217" s="158">
        <v>0.21099999999999999</v>
      </c>
      <c r="P217" s="158">
        <f t="shared" si="61"/>
        <v>1.4559</v>
      </c>
      <c r="Q217" s="158">
        <v>6.0000000000000001E-3</v>
      </c>
      <c r="R217" s="158">
        <f t="shared" si="62"/>
        <v>4.1400000000000006E-2</v>
      </c>
      <c r="S217" s="158">
        <v>0</v>
      </c>
      <c r="T217" s="159">
        <f t="shared" si="63"/>
        <v>0</v>
      </c>
      <c r="AR217" s="21" t="s">
        <v>207</v>
      </c>
      <c r="AT217" s="21" t="s">
        <v>152</v>
      </c>
      <c r="AU217" s="21" t="s">
        <v>80</v>
      </c>
      <c r="AY217" s="21" t="s">
        <v>150</v>
      </c>
      <c r="BE217" s="160">
        <f t="shared" si="64"/>
        <v>0</v>
      </c>
      <c r="BF217" s="160">
        <f t="shared" si="65"/>
        <v>0</v>
      </c>
      <c r="BG217" s="160">
        <f t="shared" si="66"/>
        <v>0</v>
      </c>
      <c r="BH217" s="160">
        <f t="shared" si="67"/>
        <v>0</v>
      </c>
      <c r="BI217" s="160">
        <f t="shared" si="68"/>
        <v>0</v>
      </c>
      <c r="BJ217" s="21" t="s">
        <v>11</v>
      </c>
      <c r="BK217" s="160">
        <f t="shared" si="69"/>
        <v>0</v>
      </c>
      <c r="BL217" s="21" t="s">
        <v>207</v>
      </c>
      <c r="BM217" s="21" t="s">
        <v>582</v>
      </c>
    </row>
    <row r="218" spans="2:65" s="1" customFormat="1" ht="16.5" customHeight="1">
      <c r="B218" s="149"/>
      <c r="C218" s="161" t="s">
        <v>583</v>
      </c>
      <c r="D218" s="161" t="s">
        <v>246</v>
      </c>
      <c r="E218" s="162" t="s">
        <v>584</v>
      </c>
      <c r="F218" s="163" t="s">
        <v>585</v>
      </c>
      <c r="G218" s="164" t="s">
        <v>210</v>
      </c>
      <c r="H218" s="165">
        <v>7.0380000000000003</v>
      </c>
      <c r="I218" s="260"/>
      <c r="J218" s="166">
        <f t="shared" si="60"/>
        <v>0</v>
      </c>
      <c r="K218" s="163" t="s">
        <v>156</v>
      </c>
      <c r="L218" s="167"/>
      <c r="M218" s="168" t="s">
        <v>5</v>
      </c>
      <c r="N218" s="169" t="s">
        <v>43</v>
      </c>
      <c r="O218" s="158">
        <v>0</v>
      </c>
      <c r="P218" s="158">
        <f t="shared" si="61"/>
        <v>0</v>
      </c>
      <c r="Q218" s="158">
        <v>1.35E-2</v>
      </c>
      <c r="R218" s="158">
        <f t="shared" si="62"/>
        <v>9.5013E-2</v>
      </c>
      <c r="S218" s="158">
        <v>0</v>
      </c>
      <c r="T218" s="159">
        <f t="shared" si="63"/>
        <v>0</v>
      </c>
      <c r="AR218" s="21" t="s">
        <v>276</v>
      </c>
      <c r="AT218" s="21" t="s">
        <v>246</v>
      </c>
      <c r="AU218" s="21" t="s">
        <v>80</v>
      </c>
      <c r="AY218" s="21" t="s">
        <v>150</v>
      </c>
      <c r="BE218" s="160">
        <f t="shared" si="64"/>
        <v>0</v>
      </c>
      <c r="BF218" s="160">
        <f t="shared" si="65"/>
        <v>0</v>
      </c>
      <c r="BG218" s="160">
        <f t="shared" si="66"/>
        <v>0</v>
      </c>
      <c r="BH218" s="160">
        <f t="shared" si="67"/>
        <v>0</v>
      </c>
      <c r="BI218" s="160">
        <f t="shared" si="68"/>
        <v>0</v>
      </c>
      <c r="BJ218" s="21" t="s">
        <v>11</v>
      </c>
      <c r="BK218" s="160">
        <f t="shared" si="69"/>
        <v>0</v>
      </c>
      <c r="BL218" s="21" t="s">
        <v>207</v>
      </c>
      <c r="BM218" s="21" t="s">
        <v>586</v>
      </c>
    </row>
    <row r="219" spans="2:65" s="1" customFormat="1" ht="16.5" customHeight="1">
      <c r="B219" s="149"/>
      <c r="C219" s="150" t="s">
        <v>587</v>
      </c>
      <c r="D219" s="150" t="s">
        <v>152</v>
      </c>
      <c r="E219" s="151" t="s">
        <v>588</v>
      </c>
      <c r="F219" s="152" t="s">
        <v>589</v>
      </c>
      <c r="G219" s="153" t="s">
        <v>179</v>
      </c>
      <c r="H219" s="154">
        <v>0.19600000000000001</v>
      </c>
      <c r="I219" s="261"/>
      <c r="J219" s="155">
        <f t="shared" si="60"/>
        <v>0</v>
      </c>
      <c r="K219" s="152" t="s">
        <v>156</v>
      </c>
      <c r="L219" s="35"/>
      <c r="M219" s="156" t="s">
        <v>5</v>
      </c>
      <c r="N219" s="157" t="s">
        <v>43</v>
      </c>
      <c r="O219" s="158">
        <v>1.966</v>
      </c>
      <c r="P219" s="158">
        <f t="shared" si="61"/>
        <v>0.38533600000000001</v>
      </c>
      <c r="Q219" s="158">
        <v>0</v>
      </c>
      <c r="R219" s="158">
        <f t="shared" si="62"/>
        <v>0</v>
      </c>
      <c r="S219" s="158">
        <v>0</v>
      </c>
      <c r="T219" s="159">
        <f t="shared" si="63"/>
        <v>0</v>
      </c>
      <c r="AR219" s="21" t="s">
        <v>207</v>
      </c>
      <c r="AT219" s="21" t="s">
        <v>152</v>
      </c>
      <c r="AU219" s="21" t="s">
        <v>80</v>
      </c>
      <c r="AY219" s="21" t="s">
        <v>150</v>
      </c>
      <c r="BE219" s="160">
        <f t="shared" si="64"/>
        <v>0</v>
      </c>
      <c r="BF219" s="160">
        <f t="shared" si="65"/>
        <v>0</v>
      </c>
      <c r="BG219" s="160">
        <f t="shared" si="66"/>
        <v>0</v>
      </c>
      <c r="BH219" s="160">
        <f t="shared" si="67"/>
        <v>0</v>
      </c>
      <c r="BI219" s="160">
        <f t="shared" si="68"/>
        <v>0</v>
      </c>
      <c r="BJ219" s="21" t="s">
        <v>11</v>
      </c>
      <c r="BK219" s="160">
        <f t="shared" si="69"/>
        <v>0</v>
      </c>
      <c r="BL219" s="21" t="s">
        <v>207</v>
      </c>
      <c r="BM219" s="21" t="s">
        <v>590</v>
      </c>
    </row>
    <row r="220" spans="2:65" s="10" customFormat="1" ht="29.85" customHeight="1">
      <c r="B220" s="137"/>
      <c r="D220" s="138" t="s">
        <v>71</v>
      </c>
      <c r="E220" s="147" t="s">
        <v>591</v>
      </c>
      <c r="F220" s="147" t="s">
        <v>592</v>
      </c>
      <c r="J220" s="148">
        <f>BK220</f>
        <v>0</v>
      </c>
      <c r="L220" s="137"/>
      <c r="M220" s="141"/>
      <c r="N220" s="142"/>
      <c r="O220" s="142"/>
      <c r="P220" s="143">
        <f>SUM(P221:P229)</f>
        <v>7.7819940000000001</v>
      </c>
      <c r="Q220" s="142"/>
      <c r="R220" s="143">
        <f>SUM(R221:R229)</f>
        <v>0.14763465466</v>
      </c>
      <c r="S220" s="142"/>
      <c r="T220" s="144">
        <f>SUM(T221:T229)</f>
        <v>0</v>
      </c>
      <c r="AR220" s="138" t="s">
        <v>80</v>
      </c>
      <c r="AT220" s="145" t="s">
        <v>71</v>
      </c>
      <c r="AU220" s="145" t="s">
        <v>11</v>
      </c>
      <c r="AY220" s="138" t="s">
        <v>150</v>
      </c>
      <c r="BK220" s="146">
        <f>SUM(BK221:BK229)</f>
        <v>0</v>
      </c>
    </row>
    <row r="221" spans="2:65" s="1" customFormat="1" ht="25.5" customHeight="1">
      <c r="B221" s="149"/>
      <c r="C221" s="150" t="s">
        <v>593</v>
      </c>
      <c r="D221" s="150" t="s">
        <v>152</v>
      </c>
      <c r="E221" s="151" t="s">
        <v>594</v>
      </c>
      <c r="F221" s="152" t="s">
        <v>595</v>
      </c>
      <c r="G221" s="153" t="s">
        <v>155</v>
      </c>
      <c r="H221" s="154">
        <v>0.21199999999999999</v>
      </c>
      <c r="I221" s="261"/>
      <c r="J221" s="155">
        <f t="shared" ref="J221:J229" si="70">ROUND(I221*H221,0)</f>
        <v>0</v>
      </c>
      <c r="K221" s="152" t="s">
        <v>156</v>
      </c>
      <c r="L221" s="35"/>
      <c r="M221" s="156" t="s">
        <v>5</v>
      </c>
      <c r="N221" s="157" t="s">
        <v>43</v>
      </c>
      <c r="O221" s="158">
        <v>1.56</v>
      </c>
      <c r="P221" s="158">
        <f t="shared" ref="P221:P229" si="71">O221*H221</f>
        <v>0.33072000000000001</v>
      </c>
      <c r="Q221" s="158">
        <v>1.89E-3</v>
      </c>
      <c r="R221" s="158">
        <f t="shared" ref="R221:R229" si="72">Q221*H221</f>
        <v>4.0067999999999999E-4</v>
      </c>
      <c r="S221" s="158">
        <v>0</v>
      </c>
      <c r="T221" s="159">
        <f t="shared" ref="T221:T229" si="73">S221*H221</f>
        <v>0</v>
      </c>
      <c r="AR221" s="21" t="s">
        <v>207</v>
      </c>
      <c r="AT221" s="21" t="s">
        <v>152</v>
      </c>
      <c r="AU221" s="21" t="s">
        <v>80</v>
      </c>
      <c r="AY221" s="21" t="s">
        <v>150</v>
      </c>
      <c r="BE221" s="160">
        <f t="shared" ref="BE221:BE229" si="74">IF(N221="základní",J221,0)</f>
        <v>0</v>
      </c>
      <c r="BF221" s="160">
        <f t="shared" ref="BF221:BF229" si="75">IF(N221="snížená",J221,0)</f>
        <v>0</v>
      </c>
      <c r="BG221" s="160">
        <f t="shared" ref="BG221:BG229" si="76">IF(N221="zákl. přenesená",J221,0)</f>
        <v>0</v>
      </c>
      <c r="BH221" s="160">
        <f t="shared" ref="BH221:BH229" si="77">IF(N221="sníž. přenesená",J221,0)</f>
        <v>0</v>
      </c>
      <c r="BI221" s="160">
        <f t="shared" ref="BI221:BI229" si="78">IF(N221="nulová",J221,0)</f>
        <v>0</v>
      </c>
      <c r="BJ221" s="21" t="s">
        <v>11</v>
      </c>
      <c r="BK221" s="160">
        <f t="shared" ref="BK221:BK229" si="79">ROUND(I221*H221,0)</f>
        <v>0</v>
      </c>
      <c r="BL221" s="21" t="s">
        <v>207</v>
      </c>
      <c r="BM221" s="21" t="s">
        <v>596</v>
      </c>
    </row>
    <row r="222" spans="2:65" s="1" customFormat="1" ht="16.5" customHeight="1">
      <c r="B222" s="149"/>
      <c r="C222" s="150" t="s">
        <v>597</v>
      </c>
      <c r="D222" s="150" t="s">
        <v>152</v>
      </c>
      <c r="E222" s="151" t="s">
        <v>598</v>
      </c>
      <c r="F222" s="152" t="s">
        <v>599</v>
      </c>
      <c r="G222" s="153" t="s">
        <v>243</v>
      </c>
      <c r="H222" s="154">
        <v>4</v>
      </c>
      <c r="I222" s="261"/>
      <c r="J222" s="155">
        <f t="shared" si="70"/>
        <v>0</v>
      </c>
      <c r="K222" s="152" t="s">
        <v>156</v>
      </c>
      <c r="L222" s="35"/>
      <c r="M222" s="156" t="s">
        <v>5</v>
      </c>
      <c r="N222" s="157" t="s">
        <v>43</v>
      </c>
      <c r="O222" s="158">
        <v>0.39300000000000002</v>
      </c>
      <c r="P222" s="158">
        <f t="shared" si="71"/>
        <v>1.5720000000000001</v>
      </c>
      <c r="Q222" s="158">
        <v>2.6700000000000001E-3</v>
      </c>
      <c r="R222" s="158">
        <f t="shared" si="72"/>
        <v>1.068E-2</v>
      </c>
      <c r="S222" s="158">
        <v>0</v>
      </c>
      <c r="T222" s="159">
        <f t="shared" si="73"/>
        <v>0</v>
      </c>
      <c r="AR222" s="21" t="s">
        <v>207</v>
      </c>
      <c r="AT222" s="21" t="s">
        <v>152</v>
      </c>
      <c r="AU222" s="21" t="s">
        <v>80</v>
      </c>
      <c r="AY222" s="21" t="s">
        <v>150</v>
      </c>
      <c r="BE222" s="160">
        <f t="shared" si="74"/>
        <v>0</v>
      </c>
      <c r="BF222" s="160">
        <f t="shared" si="75"/>
        <v>0</v>
      </c>
      <c r="BG222" s="160">
        <f t="shared" si="76"/>
        <v>0</v>
      </c>
      <c r="BH222" s="160">
        <f t="shared" si="77"/>
        <v>0</v>
      </c>
      <c r="BI222" s="160">
        <f t="shared" si="78"/>
        <v>0</v>
      </c>
      <c r="BJ222" s="21" t="s">
        <v>11</v>
      </c>
      <c r="BK222" s="160">
        <f t="shared" si="79"/>
        <v>0</v>
      </c>
      <c r="BL222" s="21" t="s">
        <v>207</v>
      </c>
      <c r="BM222" s="21" t="s">
        <v>600</v>
      </c>
    </row>
    <row r="223" spans="2:65" s="1" customFormat="1" ht="16.5" customHeight="1">
      <c r="B223" s="149"/>
      <c r="C223" s="161" t="s">
        <v>601</v>
      </c>
      <c r="D223" s="161" t="s">
        <v>246</v>
      </c>
      <c r="E223" s="162" t="s">
        <v>602</v>
      </c>
      <c r="F223" s="163" t="s">
        <v>603</v>
      </c>
      <c r="G223" s="164" t="s">
        <v>243</v>
      </c>
      <c r="H223" s="165">
        <v>4</v>
      </c>
      <c r="I223" s="260"/>
      <c r="J223" s="166">
        <f t="shared" si="70"/>
        <v>0</v>
      </c>
      <c r="K223" s="163" t="s">
        <v>5</v>
      </c>
      <c r="L223" s="167"/>
      <c r="M223" s="168" t="s">
        <v>5</v>
      </c>
      <c r="N223" s="169" t="s">
        <v>43</v>
      </c>
      <c r="O223" s="158">
        <v>0</v>
      </c>
      <c r="P223" s="158">
        <f t="shared" si="71"/>
        <v>0</v>
      </c>
      <c r="Q223" s="158">
        <v>1E-3</v>
      </c>
      <c r="R223" s="158">
        <f t="shared" si="72"/>
        <v>4.0000000000000001E-3</v>
      </c>
      <c r="S223" s="158">
        <v>0</v>
      </c>
      <c r="T223" s="159">
        <f t="shared" si="73"/>
        <v>0</v>
      </c>
      <c r="AR223" s="21" t="s">
        <v>276</v>
      </c>
      <c r="AT223" s="21" t="s">
        <v>246</v>
      </c>
      <c r="AU223" s="21" t="s">
        <v>80</v>
      </c>
      <c r="AY223" s="21" t="s">
        <v>150</v>
      </c>
      <c r="BE223" s="160">
        <f t="shared" si="74"/>
        <v>0</v>
      </c>
      <c r="BF223" s="160">
        <f t="shared" si="75"/>
        <v>0</v>
      </c>
      <c r="BG223" s="160">
        <f t="shared" si="76"/>
        <v>0</v>
      </c>
      <c r="BH223" s="160">
        <f t="shared" si="77"/>
        <v>0</v>
      </c>
      <c r="BI223" s="160">
        <f t="shared" si="78"/>
        <v>0</v>
      </c>
      <c r="BJ223" s="21" t="s">
        <v>11</v>
      </c>
      <c r="BK223" s="160">
        <f t="shared" si="79"/>
        <v>0</v>
      </c>
      <c r="BL223" s="21" t="s">
        <v>207</v>
      </c>
      <c r="BM223" s="21" t="s">
        <v>604</v>
      </c>
    </row>
    <row r="224" spans="2:65" s="1" customFormat="1" ht="25.5" customHeight="1">
      <c r="B224" s="149"/>
      <c r="C224" s="150" t="s">
        <v>605</v>
      </c>
      <c r="D224" s="150" t="s">
        <v>152</v>
      </c>
      <c r="E224" s="151" t="s">
        <v>606</v>
      </c>
      <c r="F224" s="152" t="s">
        <v>607</v>
      </c>
      <c r="G224" s="153" t="s">
        <v>194</v>
      </c>
      <c r="H224" s="154">
        <v>12.45</v>
      </c>
      <c r="I224" s="261"/>
      <c r="J224" s="155">
        <f t="shared" si="70"/>
        <v>0</v>
      </c>
      <c r="K224" s="152" t="s">
        <v>156</v>
      </c>
      <c r="L224" s="35"/>
      <c r="M224" s="156" t="s">
        <v>5</v>
      </c>
      <c r="N224" s="157" t="s">
        <v>43</v>
      </c>
      <c r="O224" s="158">
        <v>0.35399999999999998</v>
      </c>
      <c r="P224" s="158">
        <f t="shared" si="71"/>
        <v>4.4072999999999993</v>
      </c>
      <c r="Q224" s="158">
        <v>0</v>
      </c>
      <c r="R224" s="158">
        <f t="shared" si="72"/>
        <v>0</v>
      </c>
      <c r="S224" s="158">
        <v>0</v>
      </c>
      <c r="T224" s="159">
        <f t="shared" si="73"/>
        <v>0</v>
      </c>
      <c r="AR224" s="21" t="s">
        <v>207</v>
      </c>
      <c r="AT224" s="21" t="s">
        <v>152</v>
      </c>
      <c r="AU224" s="21" t="s">
        <v>80</v>
      </c>
      <c r="AY224" s="21" t="s">
        <v>150</v>
      </c>
      <c r="BE224" s="160">
        <f t="shared" si="74"/>
        <v>0</v>
      </c>
      <c r="BF224" s="160">
        <f t="shared" si="75"/>
        <v>0</v>
      </c>
      <c r="BG224" s="160">
        <f t="shared" si="76"/>
        <v>0</v>
      </c>
      <c r="BH224" s="160">
        <f t="shared" si="77"/>
        <v>0</v>
      </c>
      <c r="BI224" s="160">
        <f t="shared" si="78"/>
        <v>0</v>
      </c>
      <c r="BJ224" s="21" t="s">
        <v>11</v>
      </c>
      <c r="BK224" s="160">
        <f t="shared" si="79"/>
        <v>0</v>
      </c>
      <c r="BL224" s="21" t="s">
        <v>207</v>
      </c>
      <c r="BM224" s="21" t="s">
        <v>608</v>
      </c>
    </row>
    <row r="225" spans="2:65" s="1" customFormat="1" ht="25.5" customHeight="1">
      <c r="B225" s="149"/>
      <c r="C225" s="150" t="s">
        <v>609</v>
      </c>
      <c r="D225" s="150" t="s">
        <v>152</v>
      </c>
      <c r="E225" s="151" t="s">
        <v>610</v>
      </c>
      <c r="F225" s="152" t="s">
        <v>611</v>
      </c>
      <c r="G225" s="153" t="s">
        <v>210</v>
      </c>
      <c r="H225" s="154">
        <v>4.125</v>
      </c>
      <c r="I225" s="261"/>
      <c r="J225" s="155">
        <f t="shared" si="70"/>
        <v>0</v>
      </c>
      <c r="K225" s="152" t="s">
        <v>156</v>
      </c>
      <c r="L225" s="35"/>
      <c r="M225" s="156" t="s">
        <v>5</v>
      </c>
      <c r="N225" s="157" t="s">
        <v>43</v>
      </c>
      <c r="O225" s="158">
        <v>0.28999999999999998</v>
      </c>
      <c r="P225" s="158">
        <f t="shared" si="71"/>
        <v>1.1962499999999998</v>
      </c>
      <c r="Q225" s="158">
        <v>0</v>
      </c>
      <c r="R225" s="158">
        <f t="shared" si="72"/>
        <v>0</v>
      </c>
      <c r="S225" s="158">
        <v>0</v>
      </c>
      <c r="T225" s="159">
        <f t="shared" si="73"/>
        <v>0</v>
      </c>
      <c r="AR225" s="21" t="s">
        <v>207</v>
      </c>
      <c r="AT225" s="21" t="s">
        <v>152</v>
      </c>
      <c r="AU225" s="21" t="s">
        <v>80</v>
      </c>
      <c r="AY225" s="21" t="s">
        <v>150</v>
      </c>
      <c r="BE225" s="160">
        <f t="shared" si="74"/>
        <v>0</v>
      </c>
      <c r="BF225" s="160">
        <f t="shared" si="75"/>
        <v>0</v>
      </c>
      <c r="BG225" s="160">
        <f t="shared" si="76"/>
        <v>0</v>
      </c>
      <c r="BH225" s="160">
        <f t="shared" si="77"/>
        <v>0</v>
      </c>
      <c r="BI225" s="160">
        <f t="shared" si="78"/>
        <v>0</v>
      </c>
      <c r="BJ225" s="21" t="s">
        <v>11</v>
      </c>
      <c r="BK225" s="160">
        <f t="shared" si="79"/>
        <v>0</v>
      </c>
      <c r="BL225" s="21" t="s">
        <v>207</v>
      </c>
      <c r="BM225" s="21" t="s">
        <v>612</v>
      </c>
    </row>
    <row r="226" spans="2:65" s="1" customFormat="1" ht="16.5" customHeight="1">
      <c r="B226" s="149"/>
      <c r="C226" s="150" t="s">
        <v>613</v>
      </c>
      <c r="D226" s="150" t="s">
        <v>152</v>
      </c>
      <c r="E226" s="151" t="s">
        <v>614</v>
      </c>
      <c r="F226" s="152" t="s">
        <v>615</v>
      </c>
      <c r="G226" s="153" t="s">
        <v>155</v>
      </c>
      <c r="H226" s="154">
        <v>0.21199999999999999</v>
      </c>
      <c r="I226" s="261"/>
      <c r="J226" s="155">
        <f t="shared" si="70"/>
        <v>0</v>
      </c>
      <c r="K226" s="152" t="s">
        <v>156</v>
      </c>
      <c r="L226" s="35"/>
      <c r="M226" s="156" t="s">
        <v>5</v>
      </c>
      <c r="N226" s="157" t="s">
        <v>43</v>
      </c>
      <c r="O226" s="158">
        <v>0</v>
      </c>
      <c r="P226" s="158">
        <f t="shared" si="71"/>
        <v>0</v>
      </c>
      <c r="Q226" s="158">
        <v>2.3367804999999998E-2</v>
      </c>
      <c r="R226" s="158">
        <f t="shared" si="72"/>
        <v>4.9539746599999998E-3</v>
      </c>
      <c r="S226" s="158">
        <v>0</v>
      </c>
      <c r="T226" s="159">
        <f t="shared" si="73"/>
        <v>0</v>
      </c>
      <c r="AR226" s="21" t="s">
        <v>207</v>
      </c>
      <c r="AT226" s="21" t="s">
        <v>152</v>
      </c>
      <c r="AU226" s="21" t="s">
        <v>80</v>
      </c>
      <c r="AY226" s="21" t="s">
        <v>150</v>
      </c>
      <c r="BE226" s="160">
        <f t="shared" si="74"/>
        <v>0</v>
      </c>
      <c r="BF226" s="160">
        <f t="shared" si="75"/>
        <v>0</v>
      </c>
      <c r="BG226" s="160">
        <f t="shared" si="76"/>
        <v>0</v>
      </c>
      <c r="BH226" s="160">
        <f t="shared" si="77"/>
        <v>0</v>
      </c>
      <c r="BI226" s="160">
        <f t="shared" si="78"/>
        <v>0</v>
      </c>
      <c r="BJ226" s="21" t="s">
        <v>11</v>
      </c>
      <c r="BK226" s="160">
        <f t="shared" si="79"/>
        <v>0</v>
      </c>
      <c r="BL226" s="21" t="s">
        <v>207</v>
      </c>
      <c r="BM226" s="21" t="s">
        <v>616</v>
      </c>
    </row>
    <row r="227" spans="2:65" s="1" customFormat="1" ht="16.5" customHeight="1">
      <c r="B227" s="149"/>
      <c r="C227" s="161" t="s">
        <v>617</v>
      </c>
      <c r="D227" s="161" t="s">
        <v>246</v>
      </c>
      <c r="E227" s="162" t="s">
        <v>618</v>
      </c>
      <c r="F227" s="163" t="s">
        <v>619</v>
      </c>
      <c r="G227" s="164" t="s">
        <v>155</v>
      </c>
      <c r="H227" s="165">
        <v>0.123</v>
      </c>
      <c r="I227" s="260"/>
      <c r="J227" s="166">
        <f t="shared" si="70"/>
        <v>0</v>
      </c>
      <c r="K227" s="163" t="s">
        <v>156</v>
      </c>
      <c r="L227" s="167"/>
      <c r="M227" s="168" t="s">
        <v>5</v>
      </c>
      <c r="N227" s="169" t="s">
        <v>43</v>
      </c>
      <c r="O227" s="158">
        <v>0</v>
      </c>
      <c r="P227" s="158">
        <f t="shared" si="71"/>
        <v>0</v>
      </c>
      <c r="Q227" s="158">
        <v>0.55000000000000004</v>
      </c>
      <c r="R227" s="158">
        <f t="shared" si="72"/>
        <v>6.7650000000000002E-2</v>
      </c>
      <c r="S227" s="158">
        <v>0</v>
      </c>
      <c r="T227" s="159">
        <f t="shared" si="73"/>
        <v>0</v>
      </c>
      <c r="AR227" s="21" t="s">
        <v>276</v>
      </c>
      <c r="AT227" s="21" t="s">
        <v>246</v>
      </c>
      <c r="AU227" s="21" t="s">
        <v>80</v>
      </c>
      <c r="AY227" s="21" t="s">
        <v>150</v>
      </c>
      <c r="BE227" s="160">
        <f t="shared" si="74"/>
        <v>0</v>
      </c>
      <c r="BF227" s="160">
        <f t="shared" si="75"/>
        <v>0</v>
      </c>
      <c r="BG227" s="160">
        <f t="shared" si="76"/>
        <v>0</v>
      </c>
      <c r="BH227" s="160">
        <f t="shared" si="77"/>
        <v>0</v>
      </c>
      <c r="BI227" s="160">
        <f t="shared" si="78"/>
        <v>0</v>
      </c>
      <c r="BJ227" s="21" t="s">
        <v>11</v>
      </c>
      <c r="BK227" s="160">
        <f t="shared" si="79"/>
        <v>0</v>
      </c>
      <c r="BL227" s="21" t="s">
        <v>207</v>
      </c>
      <c r="BM227" s="21" t="s">
        <v>620</v>
      </c>
    </row>
    <row r="228" spans="2:65" s="1" customFormat="1" ht="25.5" customHeight="1">
      <c r="B228" s="149"/>
      <c r="C228" s="161" t="s">
        <v>621</v>
      </c>
      <c r="D228" s="161" t="s">
        <v>246</v>
      </c>
      <c r="E228" s="162" t="s">
        <v>622</v>
      </c>
      <c r="F228" s="163" t="s">
        <v>623</v>
      </c>
      <c r="G228" s="164" t="s">
        <v>155</v>
      </c>
      <c r="H228" s="165">
        <v>0.109</v>
      </c>
      <c r="I228" s="260"/>
      <c r="J228" s="166">
        <f t="shared" si="70"/>
        <v>0</v>
      </c>
      <c r="K228" s="163" t="s">
        <v>156</v>
      </c>
      <c r="L228" s="167"/>
      <c r="M228" s="168" t="s">
        <v>5</v>
      </c>
      <c r="N228" s="169" t="s">
        <v>43</v>
      </c>
      <c r="O228" s="158">
        <v>0</v>
      </c>
      <c r="P228" s="158">
        <f t="shared" si="71"/>
        <v>0</v>
      </c>
      <c r="Q228" s="158">
        <v>0.55000000000000004</v>
      </c>
      <c r="R228" s="158">
        <f t="shared" si="72"/>
        <v>5.9950000000000003E-2</v>
      </c>
      <c r="S228" s="158">
        <v>0</v>
      </c>
      <c r="T228" s="159">
        <f t="shared" si="73"/>
        <v>0</v>
      </c>
      <c r="AR228" s="21" t="s">
        <v>276</v>
      </c>
      <c r="AT228" s="21" t="s">
        <v>246</v>
      </c>
      <c r="AU228" s="21" t="s">
        <v>80</v>
      </c>
      <c r="AY228" s="21" t="s">
        <v>150</v>
      </c>
      <c r="BE228" s="160">
        <f t="shared" si="74"/>
        <v>0</v>
      </c>
      <c r="BF228" s="160">
        <f t="shared" si="75"/>
        <v>0</v>
      </c>
      <c r="BG228" s="160">
        <f t="shared" si="76"/>
        <v>0</v>
      </c>
      <c r="BH228" s="160">
        <f t="shared" si="77"/>
        <v>0</v>
      </c>
      <c r="BI228" s="160">
        <f t="shared" si="78"/>
        <v>0</v>
      </c>
      <c r="BJ228" s="21" t="s">
        <v>11</v>
      </c>
      <c r="BK228" s="160">
        <f t="shared" si="79"/>
        <v>0</v>
      </c>
      <c r="BL228" s="21" t="s">
        <v>207</v>
      </c>
      <c r="BM228" s="21" t="s">
        <v>624</v>
      </c>
    </row>
    <row r="229" spans="2:65" s="1" customFormat="1" ht="16.5" customHeight="1">
      <c r="B229" s="149"/>
      <c r="C229" s="150" t="s">
        <v>625</v>
      </c>
      <c r="D229" s="150" t="s">
        <v>152</v>
      </c>
      <c r="E229" s="151" t="s">
        <v>626</v>
      </c>
      <c r="F229" s="152" t="s">
        <v>627</v>
      </c>
      <c r="G229" s="153" t="s">
        <v>179</v>
      </c>
      <c r="H229" s="154">
        <v>0.14799999999999999</v>
      </c>
      <c r="I229" s="261"/>
      <c r="J229" s="155">
        <f t="shared" si="70"/>
        <v>0</v>
      </c>
      <c r="K229" s="152" t="s">
        <v>156</v>
      </c>
      <c r="L229" s="35"/>
      <c r="M229" s="156" t="s">
        <v>5</v>
      </c>
      <c r="N229" s="157" t="s">
        <v>43</v>
      </c>
      <c r="O229" s="158">
        <v>1.863</v>
      </c>
      <c r="P229" s="158">
        <f t="shared" si="71"/>
        <v>0.27572399999999997</v>
      </c>
      <c r="Q229" s="158">
        <v>0</v>
      </c>
      <c r="R229" s="158">
        <f t="shared" si="72"/>
        <v>0</v>
      </c>
      <c r="S229" s="158">
        <v>0</v>
      </c>
      <c r="T229" s="159">
        <f t="shared" si="73"/>
        <v>0</v>
      </c>
      <c r="AR229" s="21" t="s">
        <v>207</v>
      </c>
      <c r="AT229" s="21" t="s">
        <v>152</v>
      </c>
      <c r="AU229" s="21" t="s">
        <v>80</v>
      </c>
      <c r="AY229" s="21" t="s">
        <v>150</v>
      </c>
      <c r="BE229" s="160">
        <f t="shared" si="74"/>
        <v>0</v>
      </c>
      <c r="BF229" s="160">
        <f t="shared" si="75"/>
        <v>0</v>
      </c>
      <c r="BG229" s="160">
        <f t="shared" si="76"/>
        <v>0</v>
      </c>
      <c r="BH229" s="160">
        <f t="shared" si="77"/>
        <v>0</v>
      </c>
      <c r="BI229" s="160">
        <f t="shared" si="78"/>
        <v>0</v>
      </c>
      <c r="BJ229" s="21" t="s">
        <v>11</v>
      </c>
      <c r="BK229" s="160">
        <f t="shared" si="79"/>
        <v>0</v>
      </c>
      <c r="BL229" s="21" t="s">
        <v>207</v>
      </c>
      <c r="BM229" s="21" t="s">
        <v>628</v>
      </c>
    </row>
    <row r="230" spans="2:65" s="10" customFormat="1" ht="29.85" customHeight="1">
      <c r="B230" s="137"/>
      <c r="D230" s="138" t="s">
        <v>71</v>
      </c>
      <c r="E230" s="147" t="s">
        <v>629</v>
      </c>
      <c r="F230" s="147" t="s">
        <v>630</v>
      </c>
      <c r="J230" s="148">
        <f>BK230</f>
        <v>0</v>
      </c>
      <c r="L230" s="137"/>
      <c r="M230" s="141"/>
      <c r="N230" s="142"/>
      <c r="O230" s="142"/>
      <c r="P230" s="143">
        <f>SUM(P231:P237)</f>
        <v>44.334316000000001</v>
      </c>
      <c r="Q230" s="142"/>
      <c r="R230" s="143">
        <f>SUM(R231:R237)</f>
        <v>0.94096716538000003</v>
      </c>
      <c r="S230" s="142"/>
      <c r="T230" s="144">
        <f>SUM(T231:T237)</f>
        <v>0</v>
      </c>
      <c r="AR230" s="138" t="s">
        <v>80</v>
      </c>
      <c r="AT230" s="145" t="s">
        <v>71</v>
      </c>
      <c r="AU230" s="145" t="s">
        <v>11</v>
      </c>
      <c r="AY230" s="138" t="s">
        <v>150</v>
      </c>
      <c r="BK230" s="146">
        <f>SUM(BK231:BK237)</f>
        <v>0</v>
      </c>
    </row>
    <row r="231" spans="2:65" s="1" customFormat="1" ht="25.5" customHeight="1">
      <c r="B231" s="149"/>
      <c r="C231" s="150" t="s">
        <v>631</v>
      </c>
      <c r="D231" s="150" t="s">
        <v>152</v>
      </c>
      <c r="E231" s="151" t="s">
        <v>632</v>
      </c>
      <c r="F231" s="152" t="s">
        <v>633</v>
      </c>
      <c r="G231" s="153" t="s">
        <v>210</v>
      </c>
      <c r="H231" s="154">
        <v>37.082999999999998</v>
      </c>
      <c r="I231" s="261"/>
      <c r="J231" s="155">
        <f t="shared" ref="J231:J237" si="80">ROUND(I231*H231,0)</f>
        <v>0</v>
      </c>
      <c r="K231" s="152" t="s">
        <v>156</v>
      </c>
      <c r="L231" s="35"/>
      <c r="M231" s="156" t="s">
        <v>5</v>
      </c>
      <c r="N231" s="157" t="s">
        <v>43</v>
      </c>
      <c r="O231" s="158">
        <v>0.92700000000000005</v>
      </c>
      <c r="P231" s="158">
        <f t="shared" ref="P231:P237" si="81">O231*H231</f>
        <v>34.375940999999997</v>
      </c>
      <c r="Q231" s="158">
        <v>2.2606060000000001E-2</v>
      </c>
      <c r="R231" s="158">
        <f t="shared" ref="R231:R237" si="82">Q231*H231</f>
        <v>0.83830052298000002</v>
      </c>
      <c r="S231" s="158">
        <v>0</v>
      </c>
      <c r="T231" s="159">
        <f t="shared" ref="T231:T237" si="83">S231*H231</f>
        <v>0</v>
      </c>
      <c r="AR231" s="21" t="s">
        <v>207</v>
      </c>
      <c r="AT231" s="21" t="s">
        <v>152</v>
      </c>
      <c r="AU231" s="21" t="s">
        <v>80</v>
      </c>
      <c r="AY231" s="21" t="s">
        <v>150</v>
      </c>
      <c r="BE231" s="160">
        <f t="shared" ref="BE231:BE237" si="84">IF(N231="základní",J231,0)</f>
        <v>0</v>
      </c>
      <c r="BF231" s="160">
        <f t="shared" ref="BF231:BF237" si="85">IF(N231="snížená",J231,0)</f>
        <v>0</v>
      </c>
      <c r="BG231" s="160">
        <f t="shared" ref="BG231:BG237" si="86">IF(N231="zákl. přenesená",J231,0)</f>
        <v>0</v>
      </c>
      <c r="BH231" s="160">
        <f t="shared" ref="BH231:BH237" si="87">IF(N231="sníž. přenesená",J231,0)</f>
        <v>0</v>
      </c>
      <c r="BI231" s="160">
        <f t="shared" ref="BI231:BI237" si="88">IF(N231="nulová",J231,0)</f>
        <v>0</v>
      </c>
      <c r="BJ231" s="21" t="s">
        <v>11</v>
      </c>
      <c r="BK231" s="160">
        <f t="shared" ref="BK231:BK237" si="89">ROUND(I231*H231,0)</f>
        <v>0</v>
      </c>
      <c r="BL231" s="21" t="s">
        <v>207</v>
      </c>
      <c r="BM231" s="21" t="s">
        <v>634</v>
      </c>
    </row>
    <row r="232" spans="2:65" s="1" customFormat="1" ht="16.5" customHeight="1">
      <c r="B232" s="149"/>
      <c r="C232" s="150" t="s">
        <v>635</v>
      </c>
      <c r="D232" s="150" t="s">
        <v>152</v>
      </c>
      <c r="E232" s="151" t="s">
        <v>636</v>
      </c>
      <c r="F232" s="152" t="s">
        <v>637</v>
      </c>
      <c r="G232" s="153" t="s">
        <v>210</v>
      </c>
      <c r="H232" s="154">
        <v>37.082999999999998</v>
      </c>
      <c r="I232" s="261"/>
      <c r="J232" s="155">
        <f t="shared" si="80"/>
        <v>0</v>
      </c>
      <c r="K232" s="152" t="s">
        <v>156</v>
      </c>
      <c r="L232" s="35"/>
      <c r="M232" s="156" t="s">
        <v>5</v>
      </c>
      <c r="N232" s="157" t="s">
        <v>43</v>
      </c>
      <c r="O232" s="158">
        <v>6.4000000000000001E-2</v>
      </c>
      <c r="P232" s="158">
        <f t="shared" si="81"/>
        <v>2.3733119999999999</v>
      </c>
      <c r="Q232" s="158">
        <v>2.0000000000000001E-4</v>
      </c>
      <c r="R232" s="158">
        <f t="shared" si="82"/>
        <v>7.4165999999999998E-3</v>
      </c>
      <c r="S232" s="158">
        <v>0</v>
      </c>
      <c r="T232" s="159">
        <f t="shared" si="83"/>
        <v>0</v>
      </c>
      <c r="AR232" s="21" t="s">
        <v>207</v>
      </c>
      <c r="AT232" s="21" t="s">
        <v>152</v>
      </c>
      <c r="AU232" s="21" t="s">
        <v>80</v>
      </c>
      <c r="AY232" s="21" t="s">
        <v>150</v>
      </c>
      <c r="BE232" s="160">
        <f t="shared" si="84"/>
        <v>0</v>
      </c>
      <c r="BF232" s="160">
        <f t="shared" si="85"/>
        <v>0</v>
      </c>
      <c r="BG232" s="160">
        <f t="shared" si="86"/>
        <v>0</v>
      </c>
      <c r="BH232" s="160">
        <f t="shared" si="87"/>
        <v>0</v>
      </c>
      <c r="BI232" s="160">
        <f t="shared" si="88"/>
        <v>0</v>
      </c>
      <c r="BJ232" s="21" t="s">
        <v>11</v>
      </c>
      <c r="BK232" s="160">
        <f t="shared" si="89"/>
        <v>0</v>
      </c>
      <c r="BL232" s="21" t="s">
        <v>207</v>
      </c>
      <c r="BM232" s="21" t="s">
        <v>638</v>
      </c>
    </row>
    <row r="233" spans="2:65" s="1" customFormat="1" ht="25.5" customHeight="1">
      <c r="B233" s="149"/>
      <c r="C233" s="150" t="s">
        <v>639</v>
      </c>
      <c r="D233" s="150" t="s">
        <v>152</v>
      </c>
      <c r="E233" s="151" t="s">
        <v>640</v>
      </c>
      <c r="F233" s="152" t="s">
        <v>641</v>
      </c>
      <c r="G233" s="153" t="s">
        <v>210</v>
      </c>
      <c r="H233" s="154">
        <v>4.4829999999999997</v>
      </c>
      <c r="I233" s="261"/>
      <c r="J233" s="155">
        <f t="shared" si="80"/>
        <v>0</v>
      </c>
      <c r="K233" s="152" t="s">
        <v>156</v>
      </c>
      <c r="L233" s="35"/>
      <c r="M233" s="156" t="s">
        <v>5</v>
      </c>
      <c r="N233" s="157" t="s">
        <v>43</v>
      </c>
      <c r="O233" s="158">
        <v>0.80900000000000005</v>
      </c>
      <c r="P233" s="158">
        <f t="shared" si="81"/>
        <v>3.6267469999999999</v>
      </c>
      <c r="Q233" s="158">
        <v>1.5732800000000002E-2</v>
      </c>
      <c r="R233" s="158">
        <f t="shared" si="82"/>
        <v>7.0530142399999995E-2</v>
      </c>
      <c r="S233" s="158">
        <v>0</v>
      </c>
      <c r="T233" s="159">
        <f t="shared" si="83"/>
        <v>0</v>
      </c>
      <c r="AR233" s="21" t="s">
        <v>207</v>
      </c>
      <c r="AT233" s="21" t="s">
        <v>152</v>
      </c>
      <c r="AU233" s="21" t="s">
        <v>80</v>
      </c>
      <c r="AY233" s="21" t="s">
        <v>150</v>
      </c>
      <c r="BE233" s="160">
        <f t="shared" si="84"/>
        <v>0</v>
      </c>
      <c r="BF233" s="160">
        <f t="shared" si="85"/>
        <v>0</v>
      </c>
      <c r="BG233" s="160">
        <f t="shared" si="86"/>
        <v>0</v>
      </c>
      <c r="BH233" s="160">
        <f t="shared" si="87"/>
        <v>0</v>
      </c>
      <c r="BI233" s="160">
        <f t="shared" si="88"/>
        <v>0</v>
      </c>
      <c r="BJ233" s="21" t="s">
        <v>11</v>
      </c>
      <c r="BK233" s="160">
        <f t="shared" si="89"/>
        <v>0</v>
      </c>
      <c r="BL233" s="21" t="s">
        <v>207</v>
      </c>
      <c r="BM233" s="21" t="s">
        <v>642</v>
      </c>
    </row>
    <row r="234" spans="2:65" s="1" customFormat="1" ht="16.5" customHeight="1">
      <c r="B234" s="149"/>
      <c r="C234" s="150" t="s">
        <v>643</v>
      </c>
      <c r="D234" s="150" t="s">
        <v>152</v>
      </c>
      <c r="E234" s="151" t="s">
        <v>644</v>
      </c>
      <c r="F234" s="152" t="s">
        <v>645</v>
      </c>
      <c r="G234" s="153" t="s">
        <v>210</v>
      </c>
      <c r="H234" s="154">
        <v>4.4829999999999997</v>
      </c>
      <c r="I234" s="261"/>
      <c r="J234" s="155">
        <f t="shared" si="80"/>
        <v>0</v>
      </c>
      <c r="K234" s="152" t="s">
        <v>156</v>
      </c>
      <c r="L234" s="35"/>
      <c r="M234" s="156" t="s">
        <v>5</v>
      </c>
      <c r="N234" s="157" t="s">
        <v>43</v>
      </c>
      <c r="O234" s="158">
        <v>3.2000000000000001E-2</v>
      </c>
      <c r="P234" s="158">
        <f t="shared" si="81"/>
        <v>0.143456</v>
      </c>
      <c r="Q234" s="158">
        <v>1E-4</v>
      </c>
      <c r="R234" s="158">
        <f t="shared" si="82"/>
        <v>4.483E-4</v>
      </c>
      <c r="S234" s="158">
        <v>0</v>
      </c>
      <c r="T234" s="159">
        <f t="shared" si="83"/>
        <v>0</v>
      </c>
      <c r="AR234" s="21" t="s">
        <v>207</v>
      </c>
      <c r="AT234" s="21" t="s">
        <v>152</v>
      </c>
      <c r="AU234" s="21" t="s">
        <v>80</v>
      </c>
      <c r="AY234" s="21" t="s">
        <v>150</v>
      </c>
      <c r="BE234" s="160">
        <f t="shared" si="84"/>
        <v>0</v>
      </c>
      <c r="BF234" s="160">
        <f t="shared" si="85"/>
        <v>0</v>
      </c>
      <c r="BG234" s="160">
        <f t="shared" si="86"/>
        <v>0</v>
      </c>
      <c r="BH234" s="160">
        <f t="shared" si="87"/>
        <v>0</v>
      </c>
      <c r="BI234" s="160">
        <f t="shared" si="88"/>
        <v>0</v>
      </c>
      <c r="BJ234" s="21" t="s">
        <v>11</v>
      </c>
      <c r="BK234" s="160">
        <f t="shared" si="89"/>
        <v>0</v>
      </c>
      <c r="BL234" s="21" t="s">
        <v>207</v>
      </c>
      <c r="BM234" s="21" t="s">
        <v>646</v>
      </c>
    </row>
    <row r="235" spans="2:65" s="1" customFormat="1" ht="16.5" customHeight="1">
      <c r="B235" s="149"/>
      <c r="C235" s="150" t="s">
        <v>647</v>
      </c>
      <c r="D235" s="150" t="s">
        <v>152</v>
      </c>
      <c r="E235" s="151" t="s">
        <v>648</v>
      </c>
      <c r="F235" s="152" t="s">
        <v>649</v>
      </c>
      <c r="G235" s="153" t="s">
        <v>243</v>
      </c>
      <c r="H235" s="154">
        <v>1</v>
      </c>
      <c r="I235" s="261"/>
      <c r="J235" s="155">
        <f t="shared" si="80"/>
        <v>0</v>
      </c>
      <c r="K235" s="152" t="s">
        <v>156</v>
      </c>
      <c r="L235" s="35"/>
      <c r="M235" s="156" t="s">
        <v>5</v>
      </c>
      <c r="N235" s="157" t="s">
        <v>43</v>
      </c>
      <c r="O235" s="158">
        <v>1.5</v>
      </c>
      <c r="P235" s="158">
        <f t="shared" si="81"/>
        <v>1.5</v>
      </c>
      <c r="Q235" s="158">
        <v>2.2159999999999999E-4</v>
      </c>
      <c r="R235" s="158">
        <f t="shared" si="82"/>
        <v>2.2159999999999999E-4</v>
      </c>
      <c r="S235" s="158">
        <v>0</v>
      </c>
      <c r="T235" s="159">
        <f t="shared" si="83"/>
        <v>0</v>
      </c>
      <c r="AR235" s="21" t="s">
        <v>207</v>
      </c>
      <c r="AT235" s="21" t="s">
        <v>152</v>
      </c>
      <c r="AU235" s="21" t="s">
        <v>80</v>
      </c>
      <c r="AY235" s="21" t="s">
        <v>150</v>
      </c>
      <c r="BE235" s="160">
        <f t="shared" si="84"/>
        <v>0</v>
      </c>
      <c r="BF235" s="160">
        <f t="shared" si="85"/>
        <v>0</v>
      </c>
      <c r="BG235" s="160">
        <f t="shared" si="86"/>
        <v>0</v>
      </c>
      <c r="BH235" s="160">
        <f t="shared" si="87"/>
        <v>0</v>
      </c>
      <c r="BI235" s="160">
        <f t="shared" si="88"/>
        <v>0</v>
      </c>
      <c r="BJ235" s="21" t="s">
        <v>11</v>
      </c>
      <c r="BK235" s="160">
        <f t="shared" si="89"/>
        <v>0</v>
      </c>
      <c r="BL235" s="21" t="s">
        <v>207</v>
      </c>
      <c r="BM235" s="21" t="s">
        <v>650</v>
      </c>
    </row>
    <row r="236" spans="2:65" s="1" customFormat="1" ht="16.5" customHeight="1">
      <c r="B236" s="149"/>
      <c r="C236" s="161" t="s">
        <v>651</v>
      </c>
      <c r="D236" s="161" t="s">
        <v>246</v>
      </c>
      <c r="E236" s="162" t="s">
        <v>652</v>
      </c>
      <c r="F236" s="163" t="s">
        <v>653</v>
      </c>
      <c r="G236" s="164" t="s">
        <v>243</v>
      </c>
      <c r="H236" s="165">
        <v>1</v>
      </c>
      <c r="I236" s="260"/>
      <c r="J236" s="166">
        <f t="shared" si="80"/>
        <v>0</v>
      </c>
      <c r="K236" s="163" t="s">
        <v>156</v>
      </c>
      <c r="L236" s="167"/>
      <c r="M236" s="168" t="s">
        <v>5</v>
      </c>
      <c r="N236" s="169" t="s">
        <v>43</v>
      </c>
      <c r="O236" s="158">
        <v>0</v>
      </c>
      <c r="P236" s="158">
        <f t="shared" si="81"/>
        <v>0</v>
      </c>
      <c r="Q236" s="158">
        <v>2.4049999999999998E-2</v>
      </c>
      <c r="R236" s="158">
        <f t="shared" si="82"/>
        <v>2.4049999999999998E-2</v>
      </c>
      <c r="S236" s="158">
        <v>0</v>
      </c>
      <c r="T236" s="159">
        <f t="shared" si="83"/>
        <v>0</v>
      </c>
      <c r="AR236" s="21" t="s">
        <v>276</v>
      </c>
      <c r="AT236" s="21" t="s">
        <v>246</v>
      </c>
      <c r="AU236" s="21" t="s">
        <v>80</v>
      </c>
      <c r="AY236" s="21" t="s">
        <v>150</v>
      </c>
      <c r="BE236" s="160">
        <f t="shared" si="84"/>
        <v>0</v>
      </c>
      <c r="BF236" s="160">
        <f t="shared" si="85"/>
        <v>0</v>
      </c>
      <c r="BG236" s="160">
        <f t="shared" si="86"/>
        <v>0</v>
      </c>
      <c r="BH236" s="160">
        <f t="shared" si="87"/>
        <v>0</v>
      </c>
      <c r="BI236" s="160">
        <f t="shared" si="88"/>
        <v>0</v>
      </c>
      <c r="BJ236" s="21" t="s">
        <v>11</v>
      </c>
      <c r="BK236" s="160">
        <f t="shared" si="89"/>
        <v>0</v>
      </c>
      <c r="BL236" s="21" t="s">
        <v>207</v>
      </c>
      <c r="BM236" s="21" t="s">
        <v>654</v>
      </c>
    </row>
    <row r="237" spans="2:65" s="1" customFormat="1" ht="25.5" customHeight="1">
      <c r="B237" s="149"/>
      <c r="C237" s="150" t="s">
        <v>655</v>
      </c>
      <c r="D237" s="150" t="s">
        <v>152</v>
      </c>
      <c r="E237" s="151" t="s">
        <v>656</v>
      </c>
      <c r="F237" s="152" t="s">
        <v>657</v>
      </c>
      <c r="G237" s="153" t="s">
        <v>179</v>
      </c>
      <c r="H237" s="154">
        <v>0.94099999999999995</v>
      </c>
      <c r="I237" s="261"/>
      <c r="J237" s="155">
        <f t="shared" si="80"/>
        <v>0</v>
      </c>
      <c r="K237" s="152" t="s">
        <v>156</v>
      </c>
      <c r="L237" s="35"/>
      <c r="M237" s="156" t="s">
        <v>5</v>
      </c>
      <c r="N237" s="157" t="s">
        <v>43</v>
      </c>
      <c r="O237" s="158">
        <v>2.46</v>
      </c>
      <c r="P237" s="158">
        <f t="shared" si="81"/>
        <v>2.3148599999999999</v>
      </c>
      <c r="Q237" s="158">
        <v>0</v>
      </c>
      <c r="R237" s="158">
        <f t="shared" si="82"/>
        <v>0</v>
      </c>
      <c r="S237" s="158">
        <v>0</v>
      </c>
      <c r="T237" s="159">
        <f t="shared" si="83"/>
        <v>0</v>
      </c>
      <c r="AR237" s="21" t="s">
        <v>207</v>
      </c>
      <c r="AT237" s="21" t="s">
        <v>152</v>
      </c>
      <c r="AU237" s="21" t="s">
        <v>80</v>
      </c>
      <c r="AY237" s="21" t="s">
        <v>150</v>
      </c>
      <c r="BE237" s="160">
        <f t="shared" si="84"/>
        <v>0</v>
      </c>
      <c r="BF237" s="160">
        <f t="shared" si="85"/>
        <v>0</v>
      </c>
      <c r="BG237" s="160">
        <f t="shared" si="86"/>
        <v>0</v>
      </c>
      <c r="BH237" s="160">
        <f t="shared" si="87"/>
        <v>0</v>
      </c>
      <c r="BI237" s="160">
        <f t="shared" si="88"/>
        <v>0</v>
      </c>
      <c r="BJ237" s="21" t="s">
        <v>11</v>
      </c>
      <c r="BK237" s="160">
        <f t="shared" si="89"/>
        <v>0</v>
      </c>
      <c r="BL237" s="21" t="s">
        <v>207</v>
      </c>
      <c r="BM237" s="21" t="s">
        <v>658</v>
      </c>
    </row>
    <row r="238" spans="2:65" s="10" customFormat="1" ht="29.85" customHeight="1">
      <c r="B238" s="137"/>
      <c r="D238" s="138" t="s">
        <v>71</v>
      </c>
      <c r="E238" s="147" t="s">
        <v>659</v>
      </c>
      <c r="F238" s="147" t="s">
        <v>660</v>
      </c>
      <c r="J238" s="148">
        <f>BK238</f>
        <v>0</v>
      </c>
      <c r="L238" s="137"/>
      <c r="M238" s="141"/>
      <c r="N238" s="142"/>
      <c r="O238" s="142"/>
      <c r="P238" s="143">
        <f>SUM(P239:P243)</f>
        <v>10.215003000000001</v>
      </c>
      <c r="Q238" s="142"/>
      <c r="R238" s="143">
        <f>SUM(R239:R243)</f>
        <v>7.77452E-2</v>
      </c>
      <c r="S238" s="142"/>
      <c r="T238" s="144">
        <f>SUM(T239:T243)</f>
        <v>0</v>
      </c>
      <c r="AR238" s="138" t="s">
        <v>80</v>
      </c>
      <c r="AT238" s="145" t="s">
        <v>71</v>
      </c>
      <c r="AU238" s="145" t="s">
        <v>11</v>
      </c>
      <c r="AY238" s="138" t="s">
        <v>150</v>
      </c>
      <c r="BK238" s="146">
        <f>SUM(BK239:BK243)</f>
        <v>0</v>
      </c>
    </row>
    <row r="239" spans="2:65" s="1" customFormat="1" ht="25.5" customHeight="1">
      <c r="B239" s="149"/>
      <c r="C239" s="150" t="s">
        <v>661</v>
      </c>
      <c r="D239" s="150" t="s">
        <v>152</v>
      </c>
      <c r="E239" s="151" t="s">
        <v>662</v>
      </c>
      <c r="F239" s="152" t="s">
        <v>663</v>
      </c>
      <c r="G239" s="153" t="s">
        <v>210</v>
      </c>
      <c r="H239" s="154">
        <v>6.4930000000000003</v>
      </c>
      <c r="I239" s="261"/>
      <c r="J239" s="155">
        <f>ROUND(I239*H239,0)</f>
        <v>0</v>
      </c>
      <c r="K239" s="152" t="s">
        <v>156</v>
      </c>
      <c r="L239" s="35"/>
      <c r="M239" s="156" t="s">
        <v>5</v>
      </c>
      <c r="N239" s="157" t="s">
        <v>43</v>
      </c>
      <c r="O239" s="158">
        <v>0.95899999999999996</v>
      </c>
      <c r="P239" s="158">
        <f>O239*H239</f>
        <v>6.2267869999999998</v>
      </c>
      <c r="Q239" s="158">
        <v>7.6E-3</v>
      </c>
      <c r="R239" s="158">
        <f>Q239*H239</f>
        <v>4.9346800000000003E-2</v>
      </c>
      <c r="S239" s="158">
        <v>0</v>
      </c>
      <c r="T239" s="159">
        <f>S239*H239</f>
        <v>0</v>
      </c>
      <c r="AR239" s="21" t="s">
        <v>207</v>
      </c>
      <c r="AT239" s="21" t="s">
        <v>152</v>
      </c>
      <c r="AU239" s="21" t="s">
        <v>80</v>
      </c>
      <c r="AY239" s="21" t="s">
        <v>150</v>
      </c>
      <c r="BE239" s="160">
        <f>IF(N239="základní",J239,0)</f>
        <v>0</v>
      </c>
      <c r="BF239" s="160">
        <f>IF(N239="snížená",J239,0)</f>
        <v>0</v>
      </c>
      <c r="BG239" s="160">
        <f>IF(N239="zákl. přenesená",J239,0)</f>
        <v>0</v>
      </c>
      <c r="BH239" s="160">
        <f>IF(N239="sníž. přenesená",J239,0)</f>
        <v>0</v>
      </c>
      <c r="BI239" s="160">
        <f>IF(N239="nulová",J239,0)</f>
        <v>0</v>
      </c>
      <c r="BJ239" s="21" t="s">
        <v>11</v>
      </c>
      <c r="BK239" s="160">
        <f>ROUND(I239*H239,0)</f>
        <v>0</v>
      </c>
      <c r="BL239" s="21" t="s">
        <v>207</v>
      </c>
      <c r="BM239" s="21" t="s">
        <v>664</v>
      </c>
    </row>
    <row r="240" spans="2:65" s="1" customFormat="1" ht="16.5" customHeight="1">
      <c r="B240" s="149"/>
      <c r="C240" s="150" t="s">
        <v>665</v>
      </c>
      <c r="D240" s="150" t="s">
        <v>152</v>
      </c>
      <c r="E240" s="151" t="s">
        <v>666</v>
      </c>
      <c r="F240" s="152" t="s">
        <v>667</v>
      </c>
      <c r="G240" s="153" t="s">
        <v>194</v>
      </c>
      <c r="H240" s="154">
        <v>7.75</v>
      </c>
      <c r="I240" s="261"/>
      <c r="J240" s="155">
        <f>ROUND(I240*H240,0)</f>
        <v>0</v>
      </c>
      <c r="K240" s="152" t="s">
        <v>156</v>
      </c>
      <c r="L240" s="35"/>
      <c r="M240" s="156" t="s">
        <v>5</v>
      </c>
      <c r="N240" s="157" t="s">
        <v>43</v>
      </c>
      <c r="O240" s="158">
        <v>0.28299999999999997</v>
      </c>
      <c r="P240" s="158">
        <f>O240*H240</f>
        <v>2.1932499999999999</v>
      </c>
      <c r="Q240" s="158">
        <v>2.1912500000000001E-3</v>
      </c>
      <c r="R240" s="158">
        <f>Q240*H240</f>
        <v>1.6982187499999999E-2</v>
      </c>
      <c r="S240" s="158">
        <v>0</v>
      </c>
      <c r="T240" s="159">
        <f>S240*H240</f>
        <v>0</v>
      </c>
      <c r="AR240" s="21" t="s">
        <v>207</v>
      </c>
      <c r="AT240" s="21" t="s">
        <v>152</v>
      </c>
      <c r="AU240" s="21" t="s">
        <v>80</v>
      </c>
      <c r="AY240" s="21" t="s">
        <v>150</v>
      </c>
      <c r="BE240" s="160">
        <f>IF(N240="základní",J240,0)</f>
        <v>0</v>
      </c>
      <c r="BF240" s="160">
        <f>IF(N240="snížená",J240,0)</f>
        <v>0</v>
      </c>
      <c r="BG240" s="160">
        <f>IF(N240="zákl. přenesená",J240,0)</f>
        <v>0</v>
      </c>
      <c r="BH240" s="160">
        <f>IF(N240="sníž. přenesená",J240,0)</f>
        <v>0</v>
      </c>
      <c r="BI240" s="160">
        <f>IF(N240="nulová",J240,0)</f>
        <v>0</v>
      </c>
      <c r="BJ240" s="21" t="s">
        <v>11</v>
      </c>
      <c r="BK240" s="160">
        <f>ROUND(I240*H240,0)</f>
        <v>0</v>
      </c>
      <c r="BL240" s="21" t="s">
        <v>207</v>
      </c>
      <c r="BM240" s="21" t="s">
        <v>668</v>
      </c>
    </row>
    <row r="241" spans="2:65" s="1" customFormat="1" ht="16.5" customHeight="1">
      <c r="B241" s="149"/>
      <c r="C241" s="150" t="s">
        <v>669</v>
      </c>
      <c r="D241" s="150" t="s">
        <v>152</v>
      </c>
      <c r="E241" s="151" t="s">
        <v>670</v>
      </c>
      <c r="F241" s="152" t="s">
        <v>671</v>
      </c>
      <c r="G241" s="153" t="s">
        <v>194</v>
      </c>
      <c r="H241" s="154">
        <v>2.4500000000000002</v>
      </c>
      <c r="I241" s="261"/>
      <c r="J241" s="155">
        <f>ROUND(I241*H241,0)</f>
        <v>0</v>
      </c>
      <c r="K241" s="152" t="s">
        <v>156</v>
      </c>
      <c r="L241" s="35"/>
      <c r="M241" s="156" t="s">
        <v>5</v>
      </c>
      <c r="N241" s="157" t="s">
        <v>43</v>
      </c>
      <c r="O241" s="158">
        <v>0.22800000000000001</v>
      </c>
      <c r="P241" s="158">
        <f>O241*H241</f>
        <v>0.5586000000000001</v>
      </c>
      <c r="Q241" s="158">
        <v>2.2790499999999999E-3</v>
      </c>
      <c r="R241" s="158">
        <f>Q241*H241</f>
        <v>5.5836725000000002E-3</v>
      </c>
      <c r="S241" s="158">
        <v>0</v>
      </c>
      <c r="T241" s="159">
        <f>S241*H241</f>
        <v>0</v>
      </c>
      <c r="AR241" s="21" t="s">
        <v>207</v>
      </c>
      <c r="AT241" s="21" t="s">
        <v>152</v>
      </c>
      <c r="AU241" s="21" t="s">
        <v>80</v>
      </c>
      <c r="AY241" s="21" t="s">
        <v>150</v>
      </c>
      <c r="BE241" s="160">
        <f>IF(N241="základní",J241,0)</f>
        <v>0</v>
      </c>
      <c r="BF241" s="160">
        <f>IF(N241="snížená",J241,0)</f>
        <v>0</v>
      </c>
      <c r="BG241" s="160">
        <f>IF(N241="zákl. přenesená",J241,0)</f>
        <v>0</v>
      </c>
      <c r="BH241" s="160">
        <f>IF(N241="sníž. přenesená",J241,0)</f>
        <v>0</v>
      </c>
      <c r="BI241" s="160">
        <f>IF(N241="nulová",J241,0)</f>
        <v>0</v>
      </c>
      <c r="BJ241" s="21" t="s">
        <v>11</v>
      </c>
      <c r="BK241" s="160">
        <f>ROUND(I241*H241,0)</f>
        <v>0</v>
      </c>
      <c r="BL241" s="21" t="s">
        <v>207</v>
      </c>
      <c r="BM241" s="21" t="s">
        <v>672</v>
      </c>
    </row>
    <row r="242" spans="2:65" s="1" customFormat="1" ht="25.5" customHeight="1">
      <c r="B242" s="149"/>
      <c r="C242" s="150" t="s">
        <v>673</v>
      </c>
      <c r="D242" s="150" t="s">
        <v>152</v>
      </c>
      <c r="E242" s="151" t="s">
        <v>674</v>
      </c>
      <c r="F242" s="152" t="s">
        <v>675</v>
      </c>
      <c r="G242" s="153" t="s">
        <v>194</v>
      </c>
      <c r="H242" s="154">
        <v>2.7</v>
      </c>
      <c r="I242" s="261"/>
      <c r="J242" s="155">
        <f>ROUND(I242*H242,0)</f>
        <v>0</v>
      </c>
      <c r="K242" s="152" t="s">
        <v>156</v>
      </c>
      <c r="L242" s="35"/>
      <c r="M242" s="156" t="s">
        <v>5</v>
      </c>
      <c r="N242" s="157" t="s">
        <v>43</v>
      </c>
      <c r="O242" s="158">
        <v>0.315</v>
      </c>
      <c r="P242" s="158">
        <f>O242*H242</f>
        <v>0.85050000000000003</v>
      </c>
      <c r="Q242" s="158">
        <v>2.1602000000000001E-3</v>
      </c>
      <c r="R242" s="158">
        <f>Q242*H242</f>
        <v>5.8325400000000006E-3</v>
      </c>
      <c r="S242" s="158">
        <v>0</v>
      </c>
      <c r="T242" s="159">
        <f>S242*H242</f>
        <v>0</v>
      </c>
      <c r="AR242" s="21" t="s">
        <v>207</v>
      </c>
      <c r="AT242" s="21" t="s">
        <v>152</v>
      </c>
      <c r="AU242" s="21" t="s">
        <v>80</v>
      </c>
      <c r="AY242" s="21" t="s">
        <v>150</v>
      </c>
      <c r="BE242" s="160">
        <f>IF(N242="základní",J242,0)</f>
        <v>0</v>
      </c>
      <c r="BF242" s="160">
        <f>IF(N242="snížená",J242,0)</f>
        <v>0</v>
      </c>
      <c r="BG242" s="160">
        <f>IF(N242="zákl. přenesená",J242,0)</f>
        <v>0</v>
      </c>
      <c r="BH242" s="160">
        <f>IF(N242="sníž. přenesená",J242,0)</f>
        <v>0</v>
      </c>
      <c r="BI242" s="160">
        <f>IF(N242="nulová",J242,0)</f>
        <v>0</v>
      </c>
      <c r="BJ242" s="21" t="s">
        <v>11</v>
      </c>
      <c r="BK242" s="160">
        <f>ROUND(I242*H242,0)</f>
        <v>0</v>
      </c>
      <c r="BL242" s="21" t="s">
        <v>207</v>
      </c>
      <c r="BM242" s="21" t="s">
        <v>676</v>
      </c>
    </row>
    <row r="243" spans="2:65" s="1" customFormat="1" ht="16.5" customHeight="1">
      <c r="B243" s="149"/>
      <c r="C243" s="150" t="s">
        <v>677</v>
      </c>
      <c r="D243" s="150" t="s">
        <v>152</v>
      </c>
      <c r="E243" s="151" t="s">
        <v>678</v>
      </c>
      <c r="F243" s="152" t="s">
        <v>679</v>
      </c>
      <c r="G243" s="153" t="s">
        <v>179</v>
      </c>
      <c r="H243" s="154">
        <v>7.8E-2</v>
      </c>
      <c r="I243" s="261"/>
      <c r="J243" s="155">
        <f>ROUND(I243*H243,0)</f>
        <v>0</v>
      </c>
      <c r="K243" s="152" t="s">
        <v>156</v>
      </c>
      <c r="L243" s="35"/>
      <c r="M243" s="156" t="s">
        <v>5</v>
      </c>
      <c r="N243" s="157" t="s">
        <v>43</v>
      </c>
      <c r="O243" s="158">
        <v>4.9470000000000001</v>
      </c>
      <c r="P243" s="158">
        <f>O243*H243</f>
        <v>0.38586599999999999</v>
      </c>
      <c r="Q243" s="158">
        <v>0</v>
      </c>
      <c r="R243" s="158">
        <f>Q243*H243</f>
        <v>0</v>
      </c>
      <c r="S243" s="158">
        <v>0</v>
      </c>
      <c r="T243" s="159">
        <f>S243*H243</f>
        <v>0</v>
      </c>
      <c r="AR243" s="21" t="s">
        <v>207</v>
      </c>
      <c r="AT243" s="21" t="s">
        <v>152</v>
      </c>
      <c r="AU243" s="21" t="s">
        <v>80</v>
      </c>
      <c r="AY243" s="21" t="s">
        <v>150</v>
      </c>
      <c r="BE243" s="160">
        <f>IF(N243="základní",J243,0)</f>
        <v>0</v>
      </c>
      <c r="BF243" s="160">
        <f>IF(N243="snížená",J243,0)</f>
        <v>0</v>
      </c>
      <c r="BG243" s="160">
        <f>IF(N243="zákl. přenesená",J243,0)</f>
        <v>0</v>
      </c>
      <c r="BH243" s="160">
        <f>IF(N243="sníž. přenesená",J243,0)</f>
        <v>0</v>
      </c>
      <c r="BI243" s="160">
        <f>IF(N243="nulová",J243,0)</f>
        <v>0</v>
      </c>
      <c r="BJ243" s="21" t="s">
        <v>11</v>
      </c>
      <c r="BK243" s="160">
        <f>ROUND(I243*H243,0)</f>
        <v>0</v>
      </c>
      <c r="BL243" s="21" t="s">
        <v>207</v>
      </c>
      <c r="BM243" s="21" t="s">
        <v>680</v>
      </c>
    </row>
    <row r="244" spans="2:65" s="10" customFormat="1" ht="29.85" customHeight="1">
      <c r="B244" s="137"/>
      <c r="D244" s="138" t="s">
        <v>71</v>
      </c>
      <c r="E244" s="147" t="s">
        <v>681</v>
      </c>
      <c r="F244" s="147" t="s">
        <v>682</v>
      </c>
      <c r="J244" s="148">
        <f>BK244</f>
        <v>0</v>
      </c>
      <c r="L244" s="137"/>
      <c r="M244" s="141"/>
      <c r="N244" s="142"/>
      <c r="O244" s="142"/>
      <c r="P244" s="143">
        <f>SUM(P245:P253)</f>
        <v>22.116361999999999</v>
      </c>
      <c r="Q244" s="142"/>
      <c r="R244" s="143">
        <f>SUM(R245:R253)</f>
        <v>0.1982339817056</v>
      </c>
      <c r="S244" s="142"/>
      <c r="T244" s="144">
        <f>SUM(T245:T253)</f>
        <v>0</v>
      </c>
      <c r="AR244" s="138" t="s">
        <v>80</v>
      </c>
      <c r="AT244" s="145" t="s">
        <v>71</v>
      </c>
      <c r="AU244" s="145" t="s">
        <v>11</v>
      </c>
      <c r="AY244" s="138" t="s">
        <v>150</v>
      </c>
      <c r="BK244" s="146">
        <f>SUM(BK245:BK253)</f>
        <v>0</v>
      </c>
    </row>
    <row r="245" spans="2:65" s="1" customFormat="1" ht="25.5" customHeight="1">
      <c r="B245" s="149"/>
      <c r="C245" s="150" t="s">
        <v>683</v>
      </c>
      <c r="D245" s="150" t="s">
        <v>152</v>
      </c>
      <c r="E245" s="151" t="s">
        <v>684</v>
      </c>
      <c r="F245" s="152" t="s">
        <v>685</v>
      </c>
      <c r="G245" s="153" t="s">
        <v>210</v>
      </c>
      <c r="H245" s="154">
        <v>7.8719999999999999</v>
      </c>
      <c r="I245" s="261"/>
      <c r="J245" s="155">
        <f t="shared" ref="J245:J253" si="90">ROUND(I245*H245,0)</f>
        <v>0</v>
      </c>
      <c r="K245" s="152" t="s">
        <v>156</v>
      </c>
      <c r="L245" s="35"/>
      <c r="M245" s="156" t="s">
        <v>5</v>
      </c>
      <c r="N245" s="157" t="s">
        <v>43</v>
      </c>
      <c r="O245" s="158">
        <v>1.613</v>
      </c>
      <c r="P245" s="158">
        <f t="shared" ref="P245:P253" si="91">O245*H245</f>
        <v>12.697535999999999</v>
      </c>
      <c r="Q245" s="158">
        <v>2.5126480000000001E-4</v>
      </c>
      <c r="R245" s="158">
        <f t="shared" ref="R245:R253" si="92">Q245*H245</f>
        <v>1.9779565056000001E-3</v>
      </c>
      <c r="S245" s="158">
        <v>0</v>
      </c>
      <c r="T245" s="159">
        <f t="shared" ref="T245:T253" si="93">S245*H245</f>
        <v>0</v>
      </c>
      <c r="AR245" s="21" t="s">
        <v>207</v>
      </c>
      <c r="AT245" s="21" t="s">
        <v>152</v>
      </c>
      <c r="AU245" s="21" t="s">
        <v>80</v>
      </c>
      <c r="AY245" s="21" t="s">
        <v>150</v>
      </c>
      <c r="BE245" s="160">
        <f t="shared" ref="BE245:BE253" si="94">IF(N245="základní",J245,0)</f>
        <v>0</v>
      </c>
      <c r="BF245" s="160">
        <f t="shared" ref="BF245:BF253" si="95">IF(N245="snížená",J245,0)</f>
        <v>0</v>
      </c>
      <c r="BG245" s="160">
        <f t="shared" ref="BG245:BG253" si="96">IF(N245="zákl. přenesená",J245,0)</f>
        <v>0</v>
      </c>
      <c r="BH245" s="160">
        <f t="shared" ref="BH245:BH253" si="97">IF(N245="sníž. přenesená",J245,0)</f>
        <v>0</v>
      </c>
      <c r="BI245" s="160">
        <f t="shared" ref="BI245:BI253" si="98">IF(N245="nulová",J245,0)</f>
        <v>0</v>
      </c>
      <c r="BJ245" s="21" t="s">
        <v>11</v>
      </c>
      <c r="BK245" s="160">
        <f t="shared" ref="BK245:BK253" si="99">ROUND(I245*H245,0)</f>
        <v>0</v>
      </c>
      <c r="BL245" s="21" t="s">
        <v>207</v>
      </c>
      <c r="BM245" s="21" t="s">
        <v>686</v>
      </c>
    </row>
    <row r="246" spans="2:65" s="1" customFormat="1" ht="16.5" customHeight="1">
      <c r="B246" s="149"/>
      <c r="C246" s="161" t="s">
        <v>687</v>
      </c>
      <c r="D246" s="161" t="s">
        <v>246</v>
      </c>
      <c r="E246" s="162" t="s">
        <v>688</v>
      </c>
      <c r="F246" s="163" t="s">
        <v>689</v>
      </c>
      <c r="G246" s="164" t="s">
        <v>210</v>
      </c>
      <c r="H246" s="165">
        <v>7.8719999999999999</v>
      </c>
      <c r="I246" s="260"/>
      <c r="J246" s="166">
        <f t="shared" si="90"/>
        <v>0</v>
      </c>
      <c r="K246" s="163" t="s">
        <v>5</v>
      </c>
      <c r="L246" s="167"/>
      <c r="M246" s="168" t="s">
        <v>5</v>
      </c>
      <c r="N246" s="169" t="s">
        <v>43</v>
      </c>
      <c r="O246" s="158">
        <v>0</v>
      </c>
      <c r="P246" s="158">
        <f t="shared" si="91"/>
        <v>0</v>
      </c>
      <c r="Q246" s="158">
        <v>0.02</v>
      </c>
      <c r="R246" s="158">
        <f t="shared" si="92"/>
        <v>0.15744</v>
      </c>
      <c r="S246" s="158">
        <v>0</v>
      </c>
      <c r="T246" s="159">
        <f t="shared" si="93"/>
        <v>0</v>
      </c>
      <c r="AR246" s="21" t="s">
        <v>276</v>
      </c>
      <c r="AT246" s="21" t="s">
        <v>246</v>
      </c>
      <c r="AU246" s="21" t="s">
        <v>80</v>
      </c>
      <c r="AY246" s="21" t="s">
        <v>150</v>
      </c>
      <c r="BE246" s="160">
        <f t="shared" si="94"/>
        <v>0</v>
      </c>
      <c r="BF246" s="160">
        <f t="shared" si="95"/>
        <v>0</v>
      </c>
      <c r="BG246" s="160">
        <f t="shared" si="96"/>
        <v>0</v>
      </c>
      <c r="BH246" s="160">
        <f t="shared" si="97"/>
        <v>0</v>
      </c>
      <c r="BI246" s="160">
        <f t="shared" si="98"/>
        <v>0</v>
      </c>
      <c r="BJ246" s="21" t="s">
        <v>11</v>
      </c>
      <c r="BK246" s="160">
        <f t="shared" si="99"/>
        <v>0</v>
      </c>
      <c r="BL246" s="21" t="s">
        <v>207</v>
      </c>
      <c r="BM246" s="21" t="s">
        <v>690</v>
      </c>
    </row>
    <row r="247" spans="2:65" s="1" customFormat="1" ht="16.5" customHeight="1">
      <c r="B247" s="149"/>
      <c r="C247" s="150" t="s">
        <v>691</v>
      </c>
      <c r="D247" s="150" t="s">
        <v>152</v>
      </c>
      <c r="E247" s="151" t="s">
        <v>692</v>
      </c>
      <c r="F247" s="152" t="s">
        <v>693</v>
      </c>
      <c r="G247" s="153" t="s">
        <v>194</v>
      </c>
      <c r="H247" s="154">
        <v>24.12</v>
      </c>
      <c r="I247" s="261"/>
      <c r="J247" s="155">
        <f t="shared" si="90"/>
        <v>0</v>
      </c>
      <c r="K247" s="152" t="s">
        <v>156</v>
      </c>
      <c r="L247" s="35"/>
      <c r="M247" s="156" t="s">
        <v>5</v>
      </c>
      <c r="N247" s="157" t="s">
        <v>43</v>
      </c>
      <c r="O247" s="158">
        <v>0.186</v>
      </c>
      <c r="P247" s="158">
        <f t="shared" si="91"/>
        <v>4.4863200000000001</v>
      </c>
      <c r="Q247" s="158">
        <v>1.5820999999999999E-4</v>
      </c>
      <c r="R247" s="158">
        <f t="shared" si="92"/>
        <v>3.8160251999999999E-3</v>
      </c>
      <c r="S247" s="158">
        <v>0</v>
      </c>
      <c r="T247" s="159">
        <f t="shared" si="93"/>
        <v>0</v>
      </c>
      <c r="AR247" s="21" t="s">
        <v>207</v>
      </c>
      <c r="AT247" s="21" t="s">
        <v>152</v>
      </c>
      <c r="AU247" s="21" t="s">
        <v>80</v>
      </c>
      <c r="AY247" s="21" t="s">
        <v>150</v>
      </c>
      <c r="BE247" s="160">
        <f t="shared" si="94"/>
        <v>0</v>
      </c>
      <c r="BF247" s="160">
        <f t="shared" si="95"/>
        <v>0</v>
      </c>
      <c r="BG247" s="160">
        <f t="shared" si="96"/>
        <v>0</v>
      </c>
      <c r="BH247" s="160">
        <f t="shared" si="97"/>
        <v>0</v>
      </c>
      <c r="BI247" s="160">
        <f t="shared" si="98"/>
        <v>0</v>
      </c>
      <c r="BJ247" s="21" t="s">
        <v>11</v>
      </c>
      <c r="BK247" s="160">
        <f t="shared" si="99"/>
        <v>0</v>
      </c>
      <c r="BL247" s="21" t="s">
        <v>207</v>
      </c>
      <c r="BM247" s="21" t="s">
        <v>694</v>
      </c>
    </row>
    <row r="248" spans="2:65" s="1" customFormat="1" ht="25.5" customHeight="1">
      <c r="B248" s="149"/>
      <c r="C248" s="150" t="s">
        <v>695</v>
      </c>
      <c r="D248" s="150" t="s">
        <v>152</v>
      </c>
      <c r="E248" s="151" t="s">
        <v>696</v>
      </c>
      <c r="F248" s="152" t="s">
        <v>697</v>
      </c>
      <c r="G248" s="153" t="s">
        <v>243</v>
      </c>
      <c r="H248" s="154">
        <v>2</v>
      </c>
      <c r="I248" s="261"/>
      <c r="J248" s="155">
        <f t="shared" si="90"/>
        <v>0</v>
      </c>
      <c r="K248" s="152" t="s">
        <v>156</v>
      </c>
      <c r="L248" s="35"/>
      <c r="M248" s="156" t="s">
        <v>5</v>
      </c>
      <c r="N248" s="157" t="s">
        <v>43</v>
      </c>
      <c r="O248" s="158">
        <v>1.6819999999999999</v>
      </c>
      <c r="P248" s="158">
        <f t="shared" si="91"/>
        <v>3.3639999999999999</v>
      </c>
      <c r="Q248" s="158">
        <v>0</v>
      </c>
      <c r="R248" s="158">
        <f t="shared" si="92"/>
        <v>0</v>
      </c>
      <c r="S248" s="158">
        <v>0</v>
      </c>
      <c r="T248" s="159">
        <f t="shared" si="93"/>
        <v>0</v>
      </c>
      <c r="AR248" s="21" t="s">
        <v>207</v>
      </c>
      <c r="AT248" s="21" t="s">
        <v>152</v>
      </c>
      <c r="AU248" s="21" t="s">
        <v>80</v>
      </c>
      <c r="AY248" s="21" t="s">
        <v>150</v>
      </c>
      <c r="BE248" s="160">
        <f t="shared" si="94"/>
        <v>0</v>
      </c>
      <c r="BF248" s="160">
        <f t="shared" si="95"/>
        <v>0</v>
      </c>
      <c r="BG248" s="160">
        <f t="shared" si="96"/>
        <v>0</v>
      </c>
      <c r="BH248" s="160">
        <f t="shared" si="97"/>
        <v>0</v>
      </c>
      <c r="BI248" s="160">
        <f t="shared" si="98"/>
        <v>0</v>
      </c>
      <c r="BJ248" s="21" t="s">
        <v>11</v>
      </c>
      <c r="BK248" s="160">
        <f t="shared" si="99"/>
        <v>0</v>
      </c>
      <c r="BL248" s="21" t="s">
        <v>207</v>
      </c>
      <c r="BM248" s="21" t="s">
        <v>698</v>
      </c>
    </row>
    <row r="249" spans="2:65" s="1" customFormat="1" ht="16.5" customHeight="1">
      <c r="B249" s="149"/>
      <c r="C249" s="161" t="s">
        <v>699</v>
      </c>
      <c r="D249" s="161" t="s">
        <v>246</v>
      </c>
      <c r="E249" s="162" t="s">
        <v>700</v>
      </c>
      <c r="F249" s="163" t="s">
        <v>701</v>
      </c>
      <c r="G249" s="164" t="s">
        <v>243</v>
      </c>
      <c r="H249" s="165">
        <v>1</v>
      </c>
      <c r="I249" s="260"/>
      <c r="J249" s="166">
        <f t="shared" si="90"/>
        <v>0</v>
      </c>
      <c r="K249" s="163" t="s">
        <v>156</v>
      </c>
      <c r="L249" s="167"/>
      <c r="M249" s="168" t="s">
        <v>5</v>
      </c>
      <c r="N249" s="169" t="s">
        <v>43</v>
      </c>
      <c r="O249" s="158">
        <v>0</v>
      </c>
      <c r="P249" s="158">
        <f t="shared" si="91"/>
        <v>0</v>
      </c>
      <c r="Q249" s="158">
        <v>1.6500000000000001E-2</v>
      </c>
      <c r="R249" s="158">
        <f t="shared" si="92"/>
        <v>1.6500000000000001E-2</v>
      </c>
      <c r="S249" s="158">
        <v>0</v>
      </c>
      <c r="T249" s="159">
        <f t="shared" si="93"/>
        <v>0</v>
      </c>
      <c r="AR249" s="21" t="s">
        <v>276</v>
      </c>
      <c r="AT249" s="21" t="s">
        <v>246</v>
      </c>
      <c r="AU249" s="21" t="s">
        <v>80</v>
      </c>
      <c r="AY249" s="21" t="s">
        <v>150</v>
      </c>
      <c r="BE249" s="160">
        <f t="shared" si="94"/>
        <v>0</v>
      </c>
      <c r="BF249" s="160">
        <f t="shared" si="95"/>
        <v>0</v>
      </c>
      <c r="BG249" s="160">
        <f t="shared" si="96"/>
        <v>0</v>
      </c>
      <c r="BH249" s="160">
        <f t="shared" si="97"/>
        <v>0</v>
      </c>
      <c r="BI249" s="160">
        <f t="shared" si="98"/>
        <v>0</v>
      </c>
      <c r="BJ249" s="21" t="s">
        <v>11</v>
      </c>
      <c r="BK249" s="160">
        <f t="shared" si="99"/>
        <v>0</v>
      </c>
      <c r="BL249" s="21" t="s">
        <v>207</v>
      </c>
      <c r="BM249" s="21" t="s">
        <v>702</v>
      </c>
    </row>
    <row r="250" spans="2:65" s="1" customFormat="1" ht="16.5" customHeight="1">
      <c r="B250" s="149"/>
      <c r="C250" s="161" t="s">
        <v>703</v>
      </c>
      <c r="D250" s="161" t="s">
        <v>246</v>
      </c>
      <c r="E250" s="162" t="s">
        <v>704</v>
      </c>
      <c r="F250" s="163" t="s">
        <v>705</v>
      </c>
      <c r="G250" s="164" t="s">
        <v>243</v>
      </c>
      <c r="H250" s="165">
        <v>1</v>
      </c>
      <c r="I250" s="260"/>
      <c r="J250" s="166">
        <f t="shared" si="90"/>
        <v>0</v>
      </c>
      <c r="K250" s="163" t="s">
        <v>156</v>
      </c>
      <c r="L250" s="167"/>
      <c r="M250" s="168" t="s">
        <v>5</v>
      </c>
      <c r="N250" s="169" t="s">
        <v>43</v>
      </c>
      <c r="O250" s="158">
        <v>0</v>
      </c>
      <c r="P250" s="158">
        <f t="shared" si="91"/>
        <v>0</v>
      </c>
      <c r="Q250" s="158">
        <v>1.8499999999999999E-2</v>
      </c>
      <c r="R250" s="158">
        <f t="shared" si="92"/>
        <v>1.8499999999999999E-2</v>
      </c>
      <c r="S250" s="158">
        <v>0</v>
      </c>
      <c r="T250" s="159">
        <f t="shared" si="93"/>
        <v>0</v>
      </c>
      <c r="AR250" s="21" t="s">
        <v>276</v>
      </c>
      <c r="AT250" s="21" t="s">
        <v>246</v>
      </c>
      <c r="AU250" s="21" t="s">
        <v>80</v>
      </c>
      <c r="AY250" s="21" t="s">
        <v>150</v>
      </c>
      <c r="BE250" s="160">
        <f t="shared" si="94"/>
        <v>0</v>
      </c>
      <c r="BF250" s="160">
        <f t="shared" si="95"/>
        <v>0</v>
      </c>
      <c r="BG250" s="160">
        <f t="shared" si="96"/>
        <v>0</v>
      </c>
      <c r="BH250" s="160">
        <f t="shared" si="97"/>
        <v>0</v>
      </c>
      <c r="BI250" s="160">
        <f t="shared" si="98"/>
        <v>0</v>
      </c>
      <c r="BJ250" s="21" t="s">
        <v>11</v>
      </c>
      <c r="BK250" s="160">
        <f t="shared" si="99"/>
        <v>0</v>
      </c>
      <c r="BL250" s="21" t="s">
        <v>207</v>
      </c>
      <c r="BM250" s="21" t="s">
        <v>706</v>
      </c>
    </row>
    <row r="251" spans="2:65" s="1" customFormat="1" ht="16.5" customHeight="1">
      <c r="B251" s="149"/>
      <c r="C251" s="150" t="s">
        <v>707</v>
      </c>
      <c r="D251" s="150" t="s">
        <v>152</v>
      </c>
      <c r="E251" s="151" t="s">
        <v>708</v>
      </c>
      <c r="F251" s="152" t="s">
        <v>709</v>
      </c>
      <c r="G251" s="153" t="s">
        <v>243</v>
      </c>
      <c r="H251" s="154">
        <v>2</v>
      </c>
      <c r="I251" s="261"/>
      <c r="J251" s="155">
        <f t="shared" si="90"/>
        <v>0</v>
      </c>
      <c r="K251" s="152" t="s">
        <v>156</v>
      </c>
      <c r="L251" s="35"/>
      <c r="M251" s="156" t="s">
        <v>5</v>
      </c>
      <c r="N251" s="157" t="s">
        <v>43</v>
      </c>
      <c r="O251" s="158">
        <v>0.54200000000000004</v>
      </c>
      <c r="P251" s="158">
        <f t="shared" si="91"/>
        <v>1.0840000000000001</v>
      </c>
      <c r="Q251" s="158">
        <v>0</v>
      </c>
      <c r="R251" s="158">
        <f t="shared" si="92"/>
        <v>0</v>
      </c>
      <c r="S251" s="158">
        <v>0</v>
      </c>
      <c r="T251" s="159">
        <f t="shared" si="93"/>
        <v>0</v>
      </c>
      <c r="AR251" s="21" t="s">
        <v>207</v>
      </c>
      <c r="AT251" s="21" t="s">
        <v>152</v>
      </c>
      <c r="AU251" s="21" t="s">
        <v>80</v>
      </c>
      <c r="AY251" s="21" t="s">
        <v>150</v>
      </c>
      <c r="BE251" s="160">
        <f t="shared" si="94"/>
        <v>0</v>
      </c>
      <c r="BF251" s="160">
        <f t="shared" si="95"/>
        <v>0</v>
      </c>
      <c r="BG251" s="160">
        <f t="shared" si="96"/>
        <v>0</v>
      </c>
      <c r="BH251" s="160">
        <f t="shared" si="97"/>
        <v>0</v>
      </c>
      <c r="BI251" s="160">
        <f t="shared" si="98"/>
        <v>0</v>
      </c>
      <c r="BJ251" s="21" t="s">
        <v>11</v>
      </c>
      <c r="BK251" s="160">
        <f t="shared" si="99"/>
        <v>0</v>
      </c>
      <c r="BL251" s="21" t="s">
        <v>207</v>
      </c>
      <c r="BM251" s="21" t="s">
        <v>710</v>
      </c>
    </row>
    <row r="252" spans="2:65" s="1" customFormat="1" ht="16.5" customHeight="1">
      <c r="B252" s="149"/>
      <c r="C252" s="161" t="s">
        <v>711</v>
      </c>
      <c r="D252" s="161" t="s">
        <v>246</v>
      </c>
      <c r="E252" s="162" t="s">
        <v>712</v>
      </c>
      <c r="F252" s="163" t="s">
        <v>713</v>
      </c>
      <c r="G252" s="164" t="s">
        <v>243</v>
      </c>
      <c r="H252" s="165">
        <v>2</v>
      </c>
      <c r="I252" s="260"/>
      <c r="J252" s="166">
        <f t="shared" si="90"/>
        <v>0</v>
      </c>
      <c r="K252" s="163" t="s">
        <v>5</v>
      </c>
      <c r="L252" s="167"/>
      <c r="M252" s="168" t="s">
        <v>5</v>
      </c>
      <c r="N252" s="169" t="s">
        <v>43</v>
      </c>
      <c r="O252" s="158">
        <v>0</v>
      </c>
      <c r="P252" s="158">
        <f t="shared" si="91"/>
        <v>0</v>
      </c>
      <c r="Q252" s="158">
        <v>0</v>
      </c>
      <c r="R252" s="158">
        <f t="shared" si="92"/>
        <v>0</v>
      </c>
      <c r="S252" s="158">
        <v>0</v>
      </c>
      <c r="T252" s="159">
        <f t="shared" si="93"/>
        <v>0</v>
      </c>
      <c r="AR252" s="21" t="s">
        <v>276</v>
      </c>
      <c r="AT252" s="21" t="s">
        <v>246</v>
      </c>
      <c r="AU252" s="21" t="s">
        <v>80</v>
      </c>
      <c r="AY252" s="21" t="s">
        <v>150</v>
      </c>
      <c r="BE252" s="160">
        <f t="shared" si="94"/>
        <v>0</v>
      </c>
      <c r="BF252" s="160">
        <f t="shared" si="95"/>
        <v>0</v>
      </c>
      <c r="BG252" s="160">
        <f t="shared" si="96"/>
        <v>0</v>
      </c>
      <c r="BH252" s="160">
        <f t="shared" si="97"/>
        <v>0</v>
      </c>
      <c r="BI252" s="160">
        <f t="shared" si="98"/>
        <v>0</v>
      </c>
      <c r="BJ252" s="21" t="s">
        <v>11</v>
      </c>
      <c r="BK252" s="160">
        <f t="shared" si="99"/>
        <v>0</v>
      </c>
      <c r="BL252" s="21" t="s">
        <v>207</v>
      </c>
      <c r="BM252" s="21" t="s">
        <v>714</v>
      </c>
    </row>
    <row r="253" spans="2:65" s="1" customFormat="1" ht="16.5" customHeight="1">
      <c r="B253" s="149"/>
      <c r="C253" s="150" t="s">
        <v>715</v>
      </c>
      <c r="D253" s="150" t="s">
        <v>152</v>
      </c>
      <c r="E253" s="151" t="s">
        <v>716</v>
      </c>
      <c r="F253" s="152" t="s">
        <v>717</v>
      </c>
      <c r="G253" s="153" t="s">
        <v>179</v>
      </c>
      <c r="H253" s="154">
        <v>0.19800000000000001</v>
      </c>
      <c r="I253" s="261"/>
      <c r="J253" s="155">
        <f t="shared" si="90"/>
        <v>0</v>
      </c>
      <c r="K253" s="152" t="s">
        <v>156</v>
      </c>
      <c r="L253" s="35"/>
      <c r="M253" s="156" t="s">
        <v>5</v>
      </c>
      <c r="N253" s="157" t="s">
        <v>43</v>
      </c>
      <c r="O253" s="158">
        <v>2.4470000000000001</v>
      </c>
      <c r="P253" s="158">
        <f t="shared" si="91"/>
        <v>0.48450600000000005</v>
      </c>
      <c r="Q253" s="158">
        <v>0</v>
      </c>
      <c r="R253" s="158">
        <f t="shared" si="92"/>
        <v>0</v>
      </c>
      <c r="S253" s="158">
        <v>0</v>
      </c>
      <c r="T253" s="159">
        <f t="shared" si="93"/>
        <v>0</v>
      </c>
      <c r="AR253" s="21" t="s">
        <v>207</v>
      </c>
      <c r="AT253" s="21" t="s">
        <v>152</v>
      </c>
      <c r="AU253" s="21" t="s">
        <v>80</v>
      </c>
      <c r="AY253" s="21" t="s">
        <v>150</v>
      </c>
      <c r="BE253" s="160">
        <f t="shared" si="94"/>
        <v>0</v>
      </c>
      <c r="BF253" s="160">
        <f t="shared" si="95"/>
        <v>0</v>
      </c>
      <c r="BG253" s="160">
        <f t="shared" si="96"/>
        <v>0</v>
      </c>
      <c r="BH253" s="160">
        <f t="shared" si="97"/>
        <v>0</v>
      </c>
      <c r="BI253" s="160">
        <f t="shared" si="98"/>
        <v>0</v>
      </c>
      <c r="BJ253" s="21" t="s">
        <v>11</v>
      </c>
      <c r="BK253" s="160">
        <f t="shared" si="99"/>
        <v>0</v>
      </c>
      <c r="BL253" s="21" t="s">
        <v>207</v>
      </c>
      <c r="BM253" s="21" t="s">
        <v>718</v>
      </c>
    </row>
    <row r="254" spans="2:65" s="10" customFormat="1" ht="29.85" customHeight="1">
      <c r="B254" s="137"/>
      <c r="D254" s="138" t="s">
        <v>71</v>
      </c>
      <c r="E254" s="147" t="s">
        <v>719</v>
      </c>
      <c r="F254" s="147" t="s">
        <v>720</v>
      </c>
      <c r="J254" s="148">
        <f>BK254</f>
        <v>0</v>
      </c>
      <c r="L254" s="137"/>
      <c r="M254" s="141"/>
      <c r="N254" s="142"/>
      <c r="O254" s="142"/>
      <c r="P254" s="143">
        <f>SUM(P255:P260)</f>
        <v>52.505224000000005</v>
      </c>
      <c r="Q254" s="142"/>
      <c r="R254" s="143">
        <f>SUM(R255:R260)</f>
        <v>0.59699999999999998</v>
      </c>
      <c r="S254" s="142"/>
      <c r="T254" s="144">
        <f>SUM(T255:T260)</f>
        <v>0.66139199999999998</v>
      </c>
      <c r="AR254" s="138" t="s">
        <v>80</v>
      </c>
      <c r="AT254" s="145" t="s">
        <v>71</v>
      </c>
      <c r="AU254" s="145" t="s">
        <v>11</v>
      </c>
      <c r="AY254" s="138" t="s">
        <v>150</v>
      </c>
      <c r="BK254" s="146">
        <f>SUM(BK255:BK260)</f>
        <v>0</v>
      </c>
    </row>
    <row r="255" spans="2:65" s="1" customFormat="1" ht="16.5" customHeight="1">
      <c r="B255" s="149"/>
      <c r="C255" s="150" t="s">
        <v>721</v>
      </c>
      <c r="D255" s="150" t="s">
        <v>152</v>
      </c>
      <c r="E255" s="151" t="s">
        <v>722</v>
      </c>
      <c r="F255" s="152" t="s">
        <v>723</v>
      </c>
      <c r="G255" s="153" t="s">
        <v>194</v>
      </c>
      <c r="H255" s="154">
        <v>17</v>
      </c>
      <c r="I255" s="261"/>
      <c r="J255" s="155">
        <f t="shared" ref="J255:J260" si="100">ROUND(I255*H255,0)</f>
        <v>0</v>
      </c>
      <c r="K255" s="152" t="s">
        <v>156</v>
      </c>
      <c r="L255" s="35"/>
      <c r="M255" s="156" t="s">
        <v>5</v>
      </c>
      <c r="N255" s="157" t="s">
        <v>43</v>
      </c>
      <c r="O255" s="158">
        <v>0.52800000000000002</v>
      </c>
      <c r="P255" s="158">
        <f t="shared" ref="P255:P260" si="101">O255*H255</f>
        <v>8.9760000000000009</v>
      </c>
      <c r="Q255" s="158">
        <v>0</v>
      </c>
      <c r="R255" s="158">
        <f t="shared" ref="R255:R260" si="102">Q255*H255</f>
        <v>0</v>
      </c>
      <c r="S255" s="158">
        <v>0</v>
      </c>
      <c r="T255" s="159">
        <f t="shared" ref="T255:T260" si="103">S255*H255</f>
        <v>0</v>
      </c>
      <c r="AR255" s="21" t="s">
        <v>207</v>
      </c>
      <c r="AT255" s="21" t="s">
        <v>152</v>
      </c>
      <c r="AU255" s="21" t="s">
        <v>80</v>
      </c>
      <c r="AY255" s="21" t="s">
        <v>150</v>
      </c>
      <c r="BE255" s="160">
        <f t="shared" ref="BE255:BE260" si="104">IF(N255="základní",J255,0)</f>
        <v>0</v>
      </c>
      <c r="BF255" s="160">
        <f t="shared" ref="BF255:BF260" si="105">IF(N255="snížená",J255,0)</f>
        <v>0</v>
      </c>
      <c r="BG255" s="160">
        <f t="shared" ref="BG255:BG260" si="106">IF(N255="zákl. přenesená",J255,0)</f>
        <v>0</v>
      </c>
      <c r="BH255" s="160">
        <f t="shared" ref="BH255:BH260" si="107">IF(N255="sníž. přenesená",J255,0)</f>
        <v>0</v>
      </c>
      <c r="BI255" s="160">
        <f t="shared" ref="BI255:BI260" si="108">IF(N255="nulová",J255,0)</f>
        <v>0</v>
      </c>
      <c r="BJ255" s="21" t="s">
        <v>11</v>
      </c>
      <c r="BK255" s="160">
        <f t="shared" ref="BK255:BK260" si="109">ROUND(I255*H255,0)</f>
        <v>0</v>
      </c>
      <c r="BL255" s="21" t="s">
        <v>207</v>
      </c>
      <c r="BM255" s="21" t="s">
        <v>724</v>
      </c>
    </row>
    <row r="256" spans="2:65" s="1" customFormat="1" ht="16.5" customHeight="1">
      <c r="B256" s="149"/>
      <c r="C256" s="161" t="s">
        <v>725</v>
      </c>
      <c r="D256" s="161" t="s">
        <v>246</v>
      </c>
      <c r="E256" s="162" t="s">
        <v>726</v>
      </c>
      <c r="F256" s="163" t="s">
        <v>727</v>
      </c>
      <c r="G256" s="164" t="s">
        <v>194</v>
      </c>
      <c r="H256" s="165">
        <v>17</v>
      </c>
      <c r="I256" s="260"/>
      <c r="J256" s="166">
        <f t="shared" si="100"/>
        <v>0</v>
      </c>
      <c r="K256" s="163" t="s">
        <v>5</v>
      </c>
      <c r="L256" s="167"/>
      <c r="M256" s="168" t="s">
        <v>5</v>
      </c>
      <c r="N256" s="169" t="s">
        <v>43</v>
      </c>
      <c r="O256" s="158">
        <v>0</v>
      </c>
      <c r="P256" s="158">
        <f t="shared" si="101"/>
        <v>0</v>
      </c>
      <c r="Q256" s="158">
        <v>0.03</v>
      </c>
      <c r="R256" s="158">
        <f t="shared" si="102"/>
        <v>0.51</v>
      </c>
      <c r="S256" s="158">
        <v>0</v>
      </c>
      <c r="T256" s="159">
        <f t="shared" si="103"/>
        <v>0</v>
      </c>
      <c r="AR256" s="21" t="s">
        <v>276</v>
      </c>
      <c r="AT256" s="21" t="s">
        <v>246</v>
      </c>
      <c r="AU256" s="21" t="s">
        <v>80</v>
      </c>
      <c r="AY256" s="21" t="s">
        <v>150</v>
      </c>
      <c r="BE256" s="160">
        <f t="shared" si="104"/>
        <v>0</v>
      </c>
      <c r="BF256" s="160">
        <f t="shared" si="105"/>
        <v>0</v>
      </c>
      <c r="BG256" s="160">
        <f t="shared" si="106"/>
        <v>0</v>
      </c>
      <c r="BH256" s="160">
        <f t="shared" si="107"/>
        <v>0</v>
      </c>
      <c r="BI256" s="160">
        <f t="shared" si="108"/>
        <v>0</v>
      </c>
      <c r="BJ256" s="21" t="s">
        <v>11</v>
      </c>
      <c r="BK256" s="160">
        <f t="shared" si="109"/>
        <v>0</v>
      </c>
      <c r="BL256" s="21" t="s">
        <v>207</v>
      </c>
      <c r="BM256" s="21" t="s">
        <v>728</v>
      </c>
    </row>
    <row r="257" spans="2:65" s="1" customFormat="1" ht="16.5" customHeight="1">
      <c r="B257" s="149"/>
      <c r="C257" s="150" t="s">
        <v>729</v>
      </c>
      <c r="D257" s="150" t="s">
        <v>152</v>
      </c>
      <c r="E257" s="151" t="s">
        <v>730</v>
      </c>
      <c r="F257" s="152" t="s">
        <v>731</v>
      </c>
      <c r="G257" s="153" t="s">
        <v>243</v>
      </c>
      <c r="H257" s="154">
        <v>1</v>
      </c>
      <c r="I257" s="261"/>
      <c r="J257" s="155">
        <f t="shared" si="100"/>
        <v>0</v>
      </c>
      <c r="K257" s="152" t="s">
        <v>156</v>
      </c>
      <c r="L257" s="35"/>
      <c r="M257" s="156" t="s">
        <v>5</v>
      </c>
      <c r="N257" s="157" t="s">
        <v>43</v>
      </c>
      <c r="O257" s="158">
        <v>9.1</v>
      </c>
      <c r="P257" s="158">
        <f t="shared" si="101"/>
        <v>9.1</v>
      </c>
      <c r="Q257" s="158">
        <v>0</v>
      </c>
      <c r="R257" s="158">
        <f t="shared" si="102"/>
        <v>0</v>
      </c>
      <c r="S257" s="158">
        <v>0</v>
      </c>
      <c r="T257" s="159">
        <f t="shared" si="103"/>
        <v>0</v>
      </c>
      <c r="AR257" s="21" t="s">
        <v>207</v>
      </c>
      <c r="AT257" s="21" t="s">
        <v>152</v>
      </c>
      <c r="AU257" s="21" t="s">
        <v>80</v>
      </c>
      <c r="AY257" s="21" t="s">
        <v>150</v>
      </c>
      <c r="BE257" s="160">
        <f t="shared" si="104"/>
        <v>0</v>
      </c>
      <c r="BF257" s="160">
        <f t="shared" si="105"/>
        <v>0</v>
      </c>
      <c r="BG257" s="160">
        <f t="shared" si="106"/>
        <v>0</v>
      </c>
      <c r="BH257" s="160">
        <f t="shared" si="107"/>
        <v>0</v>
      </c>
      <c r="BI257" s="160">
        <f t="shared" si="108"/>
        <v>0</v>
      </c>
      <c r="BJ257" s="21" t="s">
        <v>11</v>
      </c>
      <c r="BK257" s="160">
        <f t="shared" si="109"/>
        <v>0</v>
      </c>
      <c r="BL257" s="21" t="s">
        <v>207</v>
      </c>
      <c r="BM257" s="21" t="s">
        <v>732</v>
      </c>
    </row>
    <row r="258" spans="2:65" s="1" customFormat="1" ht="16.5" customHeight="1">
      <c r="B258" s="149"/>
      <c r="C258" s="161" t="s">
        <v>733</v>
      </c>
      <c r="D258" s="161" t="s">
        <v>246</v>
      </c>
      <c r="E258" s="162" t="s">
        <v>734</v>
      </c>
      <c r="F258" s="163" t="s">
        <v>735</v>
      </c>
      <c r="G258" s="164" t="s">
        <v>210</v>
      </c>
      <c r="H258" s="165">
        <v>3.48</v>
      </c>
      <c r="I258" s="260"/>
      <c r="J258" s="166">
        <f t="shared" si="100"/>
        <v>0</v>
      </c>
      <c r="K258" s="163" t="s">
        <v>5</v>
      </c>
      <c r="L258" s="167"/>
      <c r="M258" s="168" t="s">
        <v>5</v>
      </c>
      <c r="N258" s="169" t="s">
        <v>43</v>
      </c>
      <c r="O258" s="158">
        <v>0</v>
      </c>
      <c r="P258" s="158">
        <f t="shared" si="101"/>
        <v>0</v>
      </c>
      <c r="Q258" s="158">
        <v>2.5000000000000001E-2</v>
      </c>
      <c r="R258" s="158">
        <f t="shared" si="102"/>
        <v>8.7000000000000008E-2</v>
      </c>
      <c r="S258" s="158">
        <v>0</v>
      </c>
      <c r="T258" s="159">
        <f t="shared" si="103"/>
        <v>0</v>
      </c>
      <c r="AR258" s="21" t="s">
        <v>276</v>
      </c>
      <c r="AT258" s="21" t="s">
        <v>246</v>
      </c>
      <c r="AU258" s="21" t="s">
        <v>80</v>
      </c>
      <c r="AY258" s="21" t="s">
        <v>150</v>
      </c>
      <c r="BE258" s="160">
        <f t="shared" si="104"/>
        <v>0</v>
      </c>
      <c r="BF258" s="160">
        <f t="shared" si="105"/>
        <v>0</v>
      </c>
      <c r="BG258" s="160">
        <f t="shared" si="106"/>
        <v>0</v>
      </c>
      <c r="BH258" s="160">
        <f t="shared" si="107"/>
        <v>0</v>
      </c>
      <c r="BI258" s="160">
        <f t="shared" si="108"/>
        <v>0</v>
      </c>
      <c r="BJ258" s="21" t="s">
        <v>11</v>
      </c>
      <c r="BK258" s="160">
        <f t="shared" si="109"/>
        <v>0</v>
      </c>
      <c r="BL258" s="21" t="s">
        <v>207</v>
      </c>
      <c r="BM258" s="21" t="s">
        <v>736</v>
      </c>
    </row>
    <row r="259" spans="2:65" s="1" customFormat="1" ht="16.5" customHeight="1">
      <c r="B259" s="149"/>
      <c r="C259" s="150" t="s">
        <v>737</v>
      </c>
      <c r="D259" s="150" t="s">
        <v>152</v>
      </c>
      <c r="E259" s="151" t="s">
        <v>738</v>
      </c>
      <c r="F259" s="152" t="s">
        <v>739</v>
      </c>
      <c r="G259" s="153" t="s">
        <v>210</v>
      </c>
      <c r="H259" s="154">
        <v>36.744</v>
      </c>
      <c r="I259" s="261"/>
      <c r="J259" s="155">
        <f t="shared" si="100"/>
        <v>0</v>
      </c>
      <c r="K259" s="152" t="s">
        <v>156</v>
      </c>
      <c r="L259" s="35"/>
      <c r="M259" s="156" t="s">
        <v>5</v>
      </c>
      <c r="N259" s="157" t="s">
        <v>43</v>
      </c>
      <c r="O259" s="158">
        <v>0.88800000000000001</v>
      </c>
      <c r="P259" s="158">
        <f t="shared" si="101"/>
        <v>32.628672000000002</v>
      </c>
      <c r="Q259" s="158">
        <v>0</v>
      </c>
      <c r="R259" s="158">
        <f t="shared" si="102"/>
        <v>0</v>
      </c>
      <c r="S259" s="158">
        <v>1.7999999999999999E-2</v>
      </c>
      <c r="T259" s="159">
        <f t="shared" si="103"/>
        <v>0.66139199999999998</v>
      </c>
      <c r="AR259" s="21" t="s">
        <v>207</v>
      </c>
      <c r="AT259" s="21" t="s">
        <v>152</v>
      </c>
      <c r="AU259" s="21" t="s">
        <v>80</v>
      </c>
      <c r="AY259" s="21" t="s">
        <v>150</v>
      </c>
      <c r="BE259" s="160">
        <f t="shared" si="104"/>
        <v>0</v>
      </c>
      <c r="BF259" s="160">
        <f t="shared" si="105"/>
        <v>0</v>
      </c>
      <c r="BG259" s="160">
        <f t="shared" si="106"/>
        <v>0</v>
      </c>
      <c r="BH259" s="160">
        <f t="shared" si="107"/>
        <v>0</v>
      </c>
      <c r="BI259" s="160">
        <f t="shared" si="108"/>
        <v>0</v>
      </c>
      <c r="BJ259" s="21" t="s">
        <v>11</v>
      </c>
      <c r="BK259" s="160">
        <f t="shared" si="109"/>
        <v>0</v>
      </c>
      <c r="BL259" s="21" t="s">
        <v>207</v>
      </c>
      <c r="BM259" s="21" t="s">
        <v>740</v>
      </c>
    </row>
    <row r="260" spans="2:65" s="1" customFormat="1" ht="16.5" customHeight="1">
      <c r="B260" s="149"/>
      <c r="C260" s="150" t="s">
        <v>741</v>
      </c>
      <c r="D260" s="150" t="s">
        <v>152</v>
      </c>
      <c r="E260" s="151" t="s">
        <v>742</v>
      </c>
      <c r="F260" s="152" t="s">
        <v>743</v>
      </c>
      <c r="G260" s="153" t="s">
        <v>179</v>
      </c>
      <c r="H260" s="154">
        <v>0.59699999999999998</v>
      </c>
      <c r="I260" s="261"/>
      <c r="J260" s="155">
        <f t="shared" si="100"/>
        <v>0</v>
      </c>
      <c r="K260" s="152" t="s">
        <v>156</v>
      </c>
      <c r="L260" s="35"/>
      <c r="M260" s="156" t="s">
        <v>5</v>
      </c>
      <c r="N260" s="157" t="s">
        <v>43</v>
      </c>
      <c r="O260" s="158">
        <v>3.016</v>
      </c>
      <c r="P260" s="158">
        <f t="shared" si="101"/>
        <v>1.8005519999999999</v>
      </c>
      <c r="Q260" s="158">
        <v>0</v>
      </c>
      <c r="R260" s="158">
        <f t="shared" si="102"/>
        <v>0</v>
      </c>
      <c r="S260" s="158">
        <v>0</v>
      </c>
      <c r="T260" s="159">
        <f t="shared" si="103"/>
        <v>0</v>
      </c>
      <c r="AR260" s="21" t="s">
        <v>207</v>
      </c>
      <c r="AT260" s="21" t="s">
        <v>152</v>
      </c>
      <c r="AU260" s="21" t="s">
        <v>80</v>
      </c>
      <c r="AY260" s="21" t="s">
        <v>150</v>
      </c>
      <c r="BE260" s="160">
        <f t="shared" si="104"/>
        <v>0</v>
      </c>
      <c r="BF260" s="160">
        <f t="shared" si="105"/>
        <v>0</v>
      </c>
      <c r="BG260" s="160">
        <f t="shared" si="106"/>
        <v>0</v>
      </c>
      <c r="BH260" s="160">
        <f t="shared" si="107"/>
        <v>0</v>
      </c>
      <c r="BI260" s="160">
        <f t="shared" si="108"/>
        <v>0</v>
      </c>
      <c r="BJ260" s="21" t="s">
        <v>11</v>
      </c>
      <c r="BK260" s="160">
        <f t="shared" si="109"/>
        <v>0</v>
      </c>
      <c r="BL260" s="21" t="s">
        <v>207</v>
      </c>
      <c r="BM260" s="21" t="s">
        <v>744</v>
      </c>
    </row>
    <row r="261" spans="2:65" s="10" customFormat="1" ht="29.85" customHeight="1">
      <c r="B261" s="137"/>
      <c r="D261" s="138" t="s">
        <v>71</v>
      </c>
      <c r="E261" s="147" t="s">
        <v>745</v>
      </c>
      <c r="F261" s="147" t="s">
        <v>746</v>
      </c>
      <c r="J261" s="148">
        <f>BK261</f>
        <v>0</v>
      </c>
      <c r="L261" s="137"/>
      <c r="M261" s="141"/>
      <c r="N261" s="142"/>
      <c r="O261" s="142"/>
      <c r="P261" s="143">
        <f>SUM(P262:P267)</f>
        <v>13.69829</v>
      </c>
      <c r="Q261" s="142"/>
      <c r="R261" s="143">
        <f>SUM(R262:R267)</f>
        <v>0.47810000000000002</v>
      </c>
      <c r="S261" s="142"/>
      <c r="T261" s="144">
        <f>SUM(T262:T267)</f>
        <v>0</v>
      </c>
      <c r="AR261" s="138" t="s">
        <v>80</v>
      </c>
      <c r="AT261" s="145" t="s">
        <v>71</v>
      </c>
      <c r="AU261" s="145" t="s">
        <v>11</v>
      </c>
      <c r="AY261" s="138" t="s">
        <v>150</v>
      </c>
      <c r="BK261" s="146">
        <f>SUM(BK262:BK267)</f>
        <v>0</v>
      </c>
    </row>
    <row r="262" spans="2:65" s="1" customFormat="1" ht="25.5" customHeight="1">
      <c r="B262" s="149"/>
      <c r="C262" s="150" t="s">
        <v>747</v>
      </c>
      <c r="D262" s="150" t="s">
        <v>152</v>
      </c>
      <c r="E262" s="151" t="s">
        <v>748</v>
      </c>
      <c r="F262" s="152" t="s">
        <v>749</v>
      </c>
      <c r="G262" s="153" t="s">
        <v>210</v>
      </c>
      <c r="H262" s="154">
        <v>18.5</v>
      </c>
      <c r="I262" s="261"/>
      <c r="J262" s="155">
        <f t="shared" ref="J262:J267" si="110">ROUND(I262*H262,0)</f>
        <v>0</v>
      </c>
      <c r="K262" s="152" t="s">
        <v>156</v>
      </c>
      <c r="L262" s="35"/>
      <c r="M262" s="156" t="s">
        <v>5</v>
      </c>
      <c r="N262" s="157" t="s">
        <v>43</v>
      </c>
      <c r="O262" s="158">
        <v>0.61299999999999999</v>
      </c>
      <c r="P262" s="158">
        <f t="shared" ref="P262:P267" si="111">O262*H262</f>
        <v>11.3405</v>
      </c>
      <c r="Q262" s="158">
        <v>3.5000000000000001E-3</v>
      </c>
      <c r="R262" s="158">
        <f t="shared" ref="R262:R267" si="112">Q262*H262</f>
        <v>6.4750000000000002E-2</v>
      </c>
      <c r="S262" s="158">
        <v>0</v>
      </c>
      <c r="T262" s="159">
        <f t="shared" ref="T262:T267" si="113">S262*H262</f>
        <v>0</v>
      </c>
      <c r="AR262" s="21" t="s">
        <v>207</v>
      </c>
      <c r="AT262" s="21" t="s">
        <v>152</v>
      </c>
      <c r="AU262" s="21" t="s">
        <v>80</v>
      </c>
      <c r="AY262" s="21" t="s">
        <v>150</v>
      </c>
      <c r="BE262" s="160">
        <f t="shared" ref="BE262:BE267" si="114">IF(N262="základní",J262,0)</f>
        <v>0</v>
      </c>
      <c r="BF262" s="160">
        <f t="shared" ref="BF262:BF267" si="115">IF(N262="snížená",J262,0)</f>
        <v>0</v>
      </c>
      <c r="BG262" s="160">
        <f t="shared" ref="BG262:BG267" si="116">IF(N262="zákl. přenesená",J262,0)</f>
        <v>0</v>
      </c>
      <c r="BH262" s="160">
        <f t="shared" ref="BH262:BH267" si="117">IF(N262="sníž. přenesená",J262,0)</f>
        <v>0</v>
      </c>
      <c r="BI262" s="160">
        <f t="shared" ref="BI262:BI267" si="118">IF(N262="nulová",J262,0)</f>
        <v>0</v>
      </c>
      <c r="BJ262" s="21" t="s">
        <v>11</v>
      </c>
      <c r="BK262" s="160">
        <f t="shared" ref="BK262:BK267" si="119">ROUND(I262*H262,0)</f>
        <v>0</v>
      </c>
      <c r="BL262" s="21" t="s">
        <v>207</v>
      </c>
      <c r="BM262" s="21" t="s">
        <v>750</v>
      </c>
    </row>
    <row r="263" spans="2:65" s="1" customFormat="1" ht="16.5" customHeight="1">
      <c r="B263" s="149"/>
      <c r="C263" s="161" t="s">
        <v>751</v>
      </c>
      <c r="D263" s="161" t="s">
        <v>246</v>
      </c>
      <c r="E263" s="162" t="s">
        <v>752</v>
      </c>
      <c r="F263" s="163" t="s">
        <v>753</v>
      </c>
      <c r="G263" s="164" t="s">
        <v>210</v>
      </c>
      <c r="H263" s="165">
        <v>20.350000000000001</v>
      </c>
      <c r="I263" s="260"/>
      <c r="J263" s="166">
        <f t="shared" si="110"/>
        <v>0</v>
      </c>
      <c r="K263" s="163" t="s">
        <v>5</v>
      </c>
      <c r="L263" s="167"/>
      <c r="M263" s="168" t="s">
        <v>5</v>
      </c>
      <c r="N263" s="169" t="s">
        <v>43</v>
      </c>
      <c r="O263" s="158">
        <v>0</v>
      </c>
      <c r="P263" s="158">
        <f t="shared" si="111"/>
        <v>0</v>
      </c>
      <c r="Q263" s="158">
        <v>0.02</v>
      </c>
      <c r="R263" s="158">
        <f t="shared" si="112"/>
        <v>0.40700000000000003</v>
      </c>
      <c r="S263" s="158">
        <v>0</v>
      </c>
      <c r="T263" s="159">
        <f t="shared" si="113"/>
        <v>0</v>
      </c>
      <c r="AR263" s="21" t="s">
        <v>276</v>
      </c>
      <c r="AT263" s="21" t="s">
        <v>246</v>
      </c>
      <c r="AU263" s="21" t="s">
        <v>80</v>
      </c>
      <c r="AY263" s="21" t="s">
        <v>150</v>
      </c>
      <c r="BE263" s="160">
        <f t="shared" si="114"/>
        <v>0</v>
      </c>
      <c r="BF263" s="160">
        <f t="shared" si="115"/>
        <v>0</v>
      </c>
      <c r="BG263" s="160">
        <f t="shared" si="116"/>
        <v>0</v>
      </c>
      <c r="BH263" s="160">
        <f t="shared" si="117"/>
        <v>0</v>
      </c>
      <c r="BI263" s="160">
        <f t="shared" si="118"/>
        <v>0</v>
      </c>
      <c r="BJ263" s="21" t="s">
        <v>11</v>
      </c>
      <c r="BK263" s="160">
        <f t="shared" si="119"/>
        <v>0</v>
      </c>
      <c r="BL263" s="21" t="s">
        <v>207</v>
      </c>
      <c r="BM263" s="21" t="s">
        <v>754</v>
      </c>
    </row>
    <row r="264" spans="2:65" s="1" customFormat="1" ht="16.5" customHeight="1">
      <c r="B264" s="149"/>
      <c r="C264" s="150" t="s">
        <v>755</v>
      </c>
      <c r="D264" s="150" t="s">
        <v>152</v>
      </c>
      <c r="E264" s="151" t="s">
        <v>756</v>
      </c>
      <c r="F264" s="152" t="s">
        <v>757</v>
      </c>
      <c r="G264" s="153" t="s">
        <v>210</v>
      </c>
      <c r="H264" s="154">
        <v>18.5</v>
      </c>
      <c r="I264" s="261"/>
      <c r="J264" s="155">
        <f t="shared" si="110"/>
        <v>0</v>
      </c>
      <c r="K264" s="152" t="s">
        <v>156</v>
      </c>
      <c r="L264" s="35"/>
      <c r="M264" s="156" t="s">
        <v>5</v>
      </c>
      <c r="N264" s="157" t="s">
        <v>43</v>
      </c>
      <c r="O264" s="158">
        <v>4.3999999999999997E-2</v>
      </c>
      <c r="P264" s="158">
        <f t="shared" si="111"/>
        <v>0.81399999999999995</v>
      </c>
      <c r="Q264" s="158">
        <v>2.9999999999999997E-4</v>
      </c>
      <c r="R264" s="158">
        <f t="shared" si="112"/>
        <v>5.5499999999999994E-3</v>
      </c>
      <c r="S264" s="158">
        <v>0</v>
      </c>
      <c r="T264" s="159">
        <f t="shared" si="113"/>
        <v>0</v>
      </c>
      <c r="AR264" s="21" t="s">
        <v>207</v>
      </c>
      <c r="AT264" s="21" t="s">
        <v>152</v>
      </c>
      <c r="AU264" s="21" t="s">
        <v>80</v>
      </c>
      <c r="AY264" s="21" t="s">
        <v>150</v>
      </c>
      <c r="BE264" s="160">
        <f t="shared" si="114"/>
        <v>0</v>
      </c>
      <c r="BF264" s="160">
        <f t="shared" si="115"/>
        <v>0</v>
      </c>
      <c r="BG264" s="160">
        <f t="shared" si="116"/>
        <v>0</v>
      </c>
      <c r="BH264" s="160">
        <f t="shared" si="117"/>
        <v>0</v>
      </c>
      <c r="BI264" s="160">
        <f t="shared" si="118"/>
        <v>0</v>
      </c>
      <c r="BJ264" s="21" t="s">
        <v>11</v>
      </c>
      <c r="BK264" s="160">
        <f t="shared" si="119"/>
        <v>0</v>
      </c>
      <c r="BL264" s="21" t="s">
        <v>207</v>
      </c>
      <c r="BM264" s="21" t="s">
        <v>758</v>
      </c>
    </row>
    <row r="265" spans="2:65" s="1" customFormat="1" ht="16.5" customHeight="1">
      <c r="B265" s="149"/>
      <c r="C265" s="150" t="s">
        <v>759</v>
      </c>
      <c r="D265" s="150" t="s">
        <v>152</v>
      </c>
      <c r="E265" s="151" t="s">
        <v>760</v>
      </c>
      <c r="F265" s="152" t="s">
        <v>761</v>
      </c>
      <c r="G265" s="153" t="s">
        <v>194</v>
      </c>
      <c r="H265" s="154">
        <v>20</v>
      </c>
      <c r="I265" s="261"/>
      <c r="J265" s="155">
        <f t="shared" si="110"/>
        <v>0</v>
      </c>
      <c r="K265" s="152" t="s">
        <v>156</v>
      </c>
      <c r="L265" s="35"/>
      <c r="M265" s="156" t="s">
        <v>5</v>
      </c>
      <c r="N265" s="157" t="s">
        <v>43</v>
      </c>
      <c r="O265" s="158">
        <v>4.5999999999999999E-2</v>
      </c>
      <c r="P265" s="158">
        <f t="shared" si="111"/>
        <v>0.91999999999999993</v>
      </c>
      <c r="Q265" s="158">
        <v>0</v>
      </c>
      <c r="R265" s="158">
        <f t="shared" si="112"/>
        <v>0</v>
      </c>
      <c r="S265" s="158">
        <v>0</v>
      </c>
      <c r="T265" s="159">
        <f t="shared" si="113"/>
        <v>0</v>
      </c>
      <c r="AR265" s="21" t="s">
        <v>207</v>
      </c>
      <c r="AT265" s="21" t="s">
        <v>152</v>
      </c>
      <c r="AU265" s="21" t="s">
        <v>80</v>
      </c>
      <c r="AY265" s="21" t="s">
        <v>150</v>
      </c>
      <c r="BE265" s="160">
        <f t="shared" si="114"/>
        <v>0</v>
      </c>
      <c r="BF265" s="160">
        <f t="shared" si="115"/>
        <v>0</v>
      </c>
      <c r="BG265" s="160">
        <f t="shared" si="116"/>
        <v>0</v>
      </c>
      <c r="BH265" s="160">
        <f t="shared" si="117"/>
        <v>0</v>
      </c>
      <c r="BI265" s="160">
        <f t="shared" si="118"/>
        <v>0</v>
      </c>
      <c r="BJ265" s="21" t="s">
        <v>11</v>
      </c>
      <c r="BK265" s="160">
        <f t="shared" si="119"/>
        <v>0</v>
      </c>
      <c r="BL265" s="21" t="s">
        <v>207</v>
      </c>
      <c r="BM265" s="21" t="s">
        <v>762</v>
      </c>
    </row>
    <row r="266" spans="2:65" s="1" customFormat="1" ht="16.5" customHeight="1">
      <c r="B266" s="149"/>
      <c r="C266" s="161" t="s">
        <v>763</v>
      </c>
      <c r="D266" s="161" t="s">
        <v>246</v>
      </c>
      <c r="E266" s="162" t="s">
        <v>764</v>
      </c>
      <c r="F266" s="163" t="s">
        <v>765</v>
      </c>
      <c r="G266" s="164" t="s">
        <v>194</v>
      </c>
      <c r="H266" s="165">
        <v>20</v>
      </c>
      <c r="I266" s="260"/>
      <c r="J266" s="166">
        <f t="shared" si="110"/>
        <v>0</v>
      </c>
      <c r="K266" s="163" t="s">
        <v>5</v>
      </c>
      <c r="L266" s="167"/>
      <c r="M266" s="168" t="s">
        <v>5</v>
      </c>
      <c r="N266" s="169" t="s">
        <v>43</v>
      </c>
      <c r="O266" s="158">
        <v>0</v>
      </c>
      <c r="P266" s="158">
        <f t="shared" si="111"/>
        <v>0</v>
      </c>
      <c r="Q266" s="158">
        <v>4.0000000000000003E-5</v>
      </c>
      <c r="R266" s="158">
        <f t="shared" si="112"/>
        <v>8.0000000000000004E-4</v>
      </c>
      <c r="S266" s="158">
        <v>0</v>
      </c>
      <c r="T266" s="159">
        <f t="shared" si="113"/>
        <v>0</v>
      </c>
      <c r="AR266" s="21" t="s">
        <v>276</v>
      </c>
      <c r="AT266" s="21" t="s">
        <v>246</v>
      </c>
      <c r="AU266" s="21" t="s">
        <v>80</v>
      </c>
      <c r="AY266" s="21" t="s">
        <v>150</v>
      </c>
      <c r="BE266" s="160">
        <f t="shared" si="114"/>
        <v>0</v>
      </c>
      <c r="BF266" s="160">
        <f t="shared" si="115"/>
        <v>0</v>
      </c>
      <c r="BG266" s="160">
        <f t="shared" si="116"/>
        <v>0</v>
      </c>
      <c r="BH266" s="160">
        <f t="shared" si="117"/>
        <v>0</v>
      </c>
      <c r="BI266" s="160">
        <f t="shared" si="118"/>
        <v>0</v>
      </c>
      <c r="BJ266" s="21" t="s">
        <v>11</v>
      </c>
      <c r="BK266" s="160">
        <f t="shared" si="119"/>
        <v>0</v>
      </c>
      <c r="BL266" s="21" t="s">
        <v>207</v>
      </c>
      <c r="BM266" s="21" t="s">
        <v>766</v>
      </c>
    </row>
    <row r="267" spans="2:65" s="1" customFormat="1" ht="16.5" customHeight="1">
      <c r="B267" s="149"/>
      <c r="C267" s="150" t="s">
        <v>767</v>
      </c>
      <c r="D267" s="150" t="s">
        <v>152</v>
      </c>
      <c r="E267" s="151" t="s">
        <v>768</v>
      </c>
      <c r="F267" s="152" t="s">
        <v>769</v>
      </c>
      <c r="G267" s="153" t="s">
        <v>179</v>
      </c>
      <c r="H267" s="154">
        <v>0.47799999999999998</v>
      </c>
      <c r="I267" s="261"/>
      <c r="J267" s="155">
        <f t="shared" si="110"/>
        <v>0</v>
      </c>
      <c r="K267" s="152" t="s">
        <v>156</v>
      </c>
      <c r="L267" s="35"/>
      <c r="M267" s="156" t="s">
        <v>5</v>
      </c>
      <c r="N267" s="157" t="s">
        <v>43</v>
      </c>
      <c r="O267" s="158">
        <v>1.3049999999999999</v>
      </c>
      <c r="P267" s="158">
        <f t="shared" si="111"/>
        <v>0.62378999999999996</v>
      </c>
      <c r="Q267" s="158">
        <v>0</v>
      </c>
      <c r="R267" s="158">
        <f t="shared" si="112"/>
        <v>0</v>
      </c>
      <c r="S267" s="158">
        <v>0</v>
      </c>
      <c r="T267" s="159">
        <f t="shared" si="113"/>
        <v>0</v>
      </c>
      <c r="AR267" s="21" t="s">
        <v>207</v>
      </c>
      <c r="AT267" s="21" t="s">
        <v>152</v>
      </c>
      <c r="AU267" s="21" t="s">
        <v>80</v>
      </c>
      <c r="AY267" s="21" t="s">
        <v>150</v>
      </c>
      <c r="BE267" s="160">
        <f t="shared" si="114"/>
        <v>0</v>
      </c>
      <c r="BF267" s="160">
        <f t="shared" si="115"/>
        <v>0</v>
      </c>
      <c r="BG267" s="160">
        <f t="shared" si="116"/>
        <v>0</v>
      </c>
      <c r="BH267" s="160">
        <f t="shared" si="117"/>
        <v>0</v>
      </c>
      <c r="BI267" s="160">
        <f t="shared" si="118"/>
        <v>0</v>
      </c>
      <c r="BJ267" s="21" t="s">
        <v>11</v>
      </c>
      <c r="BK267" s="160">
        <f t="shared" si="119"/>
        <v>0</v>
      </c>
      <c r="BL267" s="21" t="s">
        <v>207</v>
      </c>
      <c r="BM267" s="21" t="s">
        <v>770</v>
      </c>
    </row>
    <row r="268" spans="2:65" s="10" customFormat="1" ht="29.85" customHeight="1">
      <c r="B268" s="137"/>
      <c r="D268" s="138" t="s">
        <v>71</v>
      </c>
      <c r="E268" s="147" t="s">
        <v>771</v>
      </c>
      <c r="F268" s="147" t="s">
        <v>772</v>
      </c>
      <c r="J268" s="148">
        <f>BK268</f>
        <v>0</v>
      </c>
      <c r="L268" s="137"/>
      <c r="M268" s="141"/>
      <c r="N268" s="142"/>
      <c r="O268" s="142"/>
      <c r="P268" s="143">
        <f>SUM(P269:P274)</f>
        <v>37.771684999999998</v>
      </c>
      <c r="Q268" s="142"/>
      <c r="R268" s="143">
        <f>SUM(R269:R274)</f>
        <v>1.0367495999999998</v>
      </c>
      <c r="S268" s="142"/>
      <c r="T268" s="144">
        <f>SUM(T269:T274)</f>
        <v>0</v>
      </c>
      <c r="AR268" s="138" t="s">
        <v>80</v>
      </c>
      <c r="AT268" s="145" t="s">
        <v>71</v>
      </c>
      <c r="AU268" s="145" t="s">
        <v>11</v>
      </c>
      <c r="AY268" s="138" t="s">
        <v>150</v>
      </c>
      <c r="BK268" s="146">
        <f>SUM(BK269:BK274)</f>
        <v>0</v>
      </c>
    </row>
    <row r="269" spans="2:65" s="1" customFormat="1" ht="25.5" customHeight="1">
      <c r="B269" s="149"/>
      <c r="C269" s="150" t="s">
        <v>773</v>
      </c>
      <c r="D269" s="150" t="s">
        <v>152</v>
      </c>
      <c r="E269" s="151" t="s">
        <v>774</v>
      </c>
      <c r="F269" s="152" t="s">
        <v>775</v>
      </c>
      <c r="G269" s="153" t="s">
        <v>210</v>
      </c>
      <c r="H269" s="154">
        <v>40.72</v>
      </c>
      <c r="I269" s="261"/>
      <c r="J269" s="155">
        <f t="shared" ref="J269:J274" si="120">ROUND(I269*H269,0)</f>
        <v>0</v>
      </c>
      <c r="K269" s="152" t="s">
        <v>156</v>
      </c>
      <c r="L269" s="35"/>
      <c r="M269" s="156" t="s">
        <v>5</v>
      </c>
      <c r="N269" s="157" t="s">
        <v>43</v>
      </c>
      <c r="O269" s="158">
        <v>0.746</v>
      </c>
      <c r="P269" s="158">
        <f t="shared" ref="P269:P274" si="121">O269*H269</f>
        <v>30.377119999999998</v>
      </c>
      <c r="Q269" s="158">
        <v>3.0000000000000001E-3</v>
      </c>
      <c r="R269" s="158">
        <f t="shared" ref="R269:R274" si="122">Q269*H269</f>
        <v>0.12216</v>
      </c>
      <c r="S269" s="158">
        <v>0</v>
      </c>
      <c r="T269" s="159">
        <f t="shared" ref="T269:T274" si="123">S269*H269</f>
        <v>0</v>
      </c>
      <c r="AR269" s="21" t="s">
        <v>207</v>
      </c>
      <c r="AT269" s="21" t="s">
        <v>152</v>
      </c>
      <c r="AU269" s="21" t="s">
        <v>80</v>
      </c>
      <c r="AY269" s="21" t="s">
        <v>150</v>
      </c>
      <c r="BE269" s="160">
        <f t="shared" ref="BE269:BE274" si="124">IF(N269="základní",J269,0)</f>
        <v>0</v>
      </c>
      <c r="BF269" s="160">
        <f t="shared" ref="BF269:BF274" si="125">IF(N269="snížená",J269,0)</f>
        <v>0</v>
      </c>
      <c r="BG269" s="160">
        <f t="shared" ref="BG269:BG274" si="126">IF(N269="zákl. přenesená",J269,0)</f>
        <v>0</v>
      </c>
      <c r="BH269" s="160">
        <f t="shared" ref="BH269:BH274" si="127">IF(N269="sníž. přenesená",J269,0)</f>
        <v>0</v>
      </c>
      <c r="BI269" s="160">
        <f t="shared" ref="BI269:BI274" si="128">IF(N269="nulová",J269,0)</f>
        <v>0</v>
      </c>
      <c r="BJ269" s="21" t="s">
        <v>11</v>
      </c>
      <c r="BK269" s="160">
        <f t="shared" ref="BK269:BK274" si="129">ROUND(I269*H269,0)</f>
        <v>0</v>
      </c>
      <c r="BL269" s="21" t="s">
        <v>207</v>
      </c>
      <c r="BM269" s="21" t="s">
        <v>776</v>
      </c>
    </row>
    <row r="270" spans="2:65" s="1" customFormat="1" ht="16.5" customHeight="1">
      <c r="B270" s="149"/>
      <c r="C270" s="161" t="s">
        <v>777</v>
      </c>
      <c r="D270" s="161" t="s">
        <v>246</v>
      </c>
      <c r="E270" s="162" t="s">
        <v>778</v>
      </c>
      <c r="F270" s="163" t="s">
        <v>779</v>
      </c>
      <c r="G270" s="164" t="s">
        <v>210</v>
      </c>
      <c r="H270" s="165">
        <v>44.792000000000002</v>
      </c>
      <c r="I270" s="260"/>
      <c r="J270" s="166">
        <f t="shared" si="120"/>
        <v>0</v>
      </c>
      <c r="K270" s="163" t="s">
        <v>5</v>
      </c>
      <c r="L270" s="167"/>
      <c r="M270" s="168" t="s">
        <v>5</v>
      </c>
      <c r="N270" s="169" t="s">
        <v>43</v>
      </c>
      <c r="O270" s="158">
        <v>0</v>
      </c>
      <c r="P270" s="158">
        <f t="shared" si="121"/>
        <v>0</v>
      </c>
      <c r="Q270" s="158">
        <v>0.02</v>
      </c>
      <c r="R270" s="158">
        <f t="shared" si="122"/>
        <v>0.89584000000000008</v>
      </c>
      <c r="S270" s="158">
        <v>0</v>
      </c>
      <c r="T270" s="159">
        <f t="shared" si="123"/>
        <v>0</v>
      </c>
      <c r="AR270" s="21" t="s">
        <v>276</v>
      </c>
      <c r="AT270" s="21" t="s">
        <v>246</v>
      </c>
      <c r="AU270" s="21" t="s">
        <v>80</v>
      </c>
      <c r="AY270" s="21" t="s">
        <v>150</v>
      </c>
      <c r="BE270" s="160">
        <f t="shared" si="124"/>
        <v>0</v>
      </c>
      <c r="BF270" s="160">
        <f t="shared" si="125"/>
        <v>0</v>
      </c>
      <c r="BG270" s="160">
        <f t="shared" si="126"/>
        <v>0</v>
      </c>
      <c r="BH270" s="160">
        <f t="shared" si="127"/>
        <v>0</v>
      </c>
      <c r="BI270" s="160">
        <f t="shared" si="128"/>
        <v>0</v>
      </c>
      <c r="BJ270" s="21" t="s">
        <v>11</v>
      </c>
      <c r="BK270" s="160">
        <f t="shared" si="129"/>
        <v>0</v>
      </c>
      <c r="BL270" s="21" t="s">
        <v>207</v>
      </c>
      <c r="BM270" s="21" t="s">
        <v>780</v>
      </c>
    </row>
    <row r="271" spans="2:65" s="1" customFormat="1" ht="16.5" customHeight="1">
      <c r="B271" s="149"/>
      <c r="C271" s="150" t="s">
        <v>781</v>
      </c>
      <c r="D271" s="150" t="s">
        <v>152</v>
      </c>
      <c r="E271" s="151" t="s">
        <v>782</v>
      </c>
      <c r="F271" s="152" t="s">
        <v>783</v>
      </c>
      <c r="G271" s="153" t="s">
        <v>194</v>
      </c>
      <c r="H271" s="154">
        <v>4</v>
      </c>
      <c r="I271" s="261"/>
      <c r="J271" s="155">
        <f t="shared" si="120"/>
        <v>0</v>
      </c>
      <c r="K271" s="152" t="s">
        <v>156</v>
      </c>
      <c r="L271" s="35"/>
      <c r="M271" s="156" t="s">
        <v>5</v>
      </c>
      <c r="N271" s="157" t="s">
        <v>43</v>
      </c>
      <c r="O271" s="158">
        <v>0.248</v>
      </c>
      <c r="P271" s="158">
        <f t="shared" si="121"/>
        <v>0.99199999999999999</v>
      </c>
      <c r="Q271" s="158">
        <v>3.1E-4</v>
      </c>
      <c r="R271" s="158">
        <f t="shared" si="122"/>
        <v>1.24E-3</v>
      </c>
      <c r="S271" s="158">
        <v>0</v>
      </c>
      <c r="T271" s="159">
        <f t="shared" si="123"/>
        <v>0</v>
      </c>
      <c r="AR271" s="21" t="s">
        <v>207</v>
      </c>
      <c r="AT271" s="21" t="s">
        <v>152</v>
      </c>
      <c r="AU271" s="21" t="s">
        <v>80</v>
      </c>
      <c r="AY271" s="21" t="s">
        <v>150</v>
      </c>
      <c r="BE271" s="160">
        <f t="shared" si="124"/>
        <v>0</v>
      </c>
      <c r="BF271" s="160">
        <f t="shared" si="125"/>
        <v>0</v>
      </c>
      <c r="BG271" s="160">
        <f t="shared" si="126"/>
        <v>0</v>
      </c>
      <c r="BH271" s="160">
        <f t="shared" si="127"/>
        <v>0</v>
      </c>
      <c r="BI271" s="160">
        <f t="shared" si="128"/>
        <v>0</v>
      </c>
      <c r="BJ271" s="21" t="s">
        <v>11</v>
      </c>
      <c r="BK271" s="160">
        <f t="shared" si="129"/>
        <v>0</v>
      </c>
      <c r="BL271" s="21" t="s">
        <v>207</v>
      </c>
      <c r="BM271" s="21" t="s">
        <v>784</v>
      </c>
    </row>
    <row r="272" spans="2:65" s="1" customFormat="1" ht="16.5" customHeight="1">
      <c r="B272" s="149"/>
      <c r="C272" s="150" t="s">
        <v>785</v>
      </c>
      <c r="D272" s="150" t="s">
        <v>152</v>
      </c>
      <c r="E272" s="151" t="s">
        <v>786</v>
      </c>
      <c r="F272" s="152" t="s">
        <v>787</v>
      </c>
      <c r="G272" s="153" t="s">
        <v>194</v>
      </c>
      <c r="H272" s="154">
        <v>20.36</v>
      </c>
      <c r="I272" s="261"/>
      <c r="J272" s="155">
        <f t="shared" si="120"/>
        <v>0</v>
      </c>
      <c r="K272" s="152" t="s">
        <v>156</v>
      </c>
      <c r="L272" s="35"/>
      <c r="M272" s="156" t="s">
        <v>5</v>
      </c>
      <c r="N272" s="157" t="s">
        <v>43</v>
      </c>
      <c r="O272" s="158">
        <v>0.16</v>
      </c>
      <c r="P272" s="158">
        <f t="shared" si="121"/>
        <v>3.2576000000000001</v>
      </c>
      <c r="Q272" s="158">
        <v>2.5999999999999998E-4</v>
      </c>
      <c r="R272" s="158">
        <f t="shared" si="122"/>
        <v>5.293599999999999E-3</v>
      </c>
      <c r="S272" s="158">
        <v>0</v>
      </c>
      <c r="T272" s="159">
        <f t="shared" si="123"/>
        <v>0</v>
      </c>
      <c r="AR272" s="21" t="s">
        <v>207</v>
      </c>
      <c r="AT272" s="21" t="s">
        <v>152</v>
      </c>
      <c r="AU272" s="21" t="s">
        <v>80</v>
      </c>
      <c r="AY272" s="21" t="s">
        <v>150</v>
      </c>
      <c r="BE272" s="160">
        <f t="shared" si="124"/>
        <v>0</v>
      </c>
      <c r="BF272" s="160">
        <f t="shared" si="125"/>
        <v>0</v>
      </c>
      <c r="BG272" s="160">
        <f t="shared" si="126"/>
        <v>0</v>
      </c>
      <c r="BH272" s="160">
        <f t="shared" si="127"/>
        <v>0</v>
      </c>
      <c r="BI272" s="160">
        <f t="shared" si="128"/>
        <v>0</v>
      </c>
      <c r="BJ272" s="21" t="s">
        <v>11</v>
      </c>
      <c r="BK272" s="160">
        <f t="shared" si="129"/>
        <v>0</v>
      </c>
      <c r="BL272" s="21" t="s">
        <v>207</v>
      </c>
      <c r="BM272" s="21" t="s">
        <v>788</v>
      </c>
    </row>
    <row r="273" spans="2:65" s="1" customFormat="1" ht="16.5" customHeight="1">
      <c r="B273" s="149"/>
      <c r="C273" s="150" t="s">
        <v>789</v>
      </c>
      <c r="D273" s="150" t="s">
        <v>152</v>
      </c>
      <c r="E273" s="151" t="s">
        <v>790</v>
      </c>
      <c r="F273" s="152" t="s">
        <v>791</v>
      </c>
      <c r="G273" s="153" t="s">
        <v>210</v>
      </c>
      <c r="H273" s="154">
        <v>40.72</v>
      </c>
      <c r="I273" s="261"/>
      <c r="J273" s="155">
        <f t="shared" si="120"/>
        <v>0</v>
      </c>
      <c r="K273" s="152" t="s">
        <v>156</v>
      </c>
      <c r="L273" s="35"/>
      <c r="M273" s="156" t="s">
        <v>5</v>
      </c>
      <c r="N273" s="157" t="s">
        <v>43</v>
      </c>
      <c r="O273" s="158">
        <v>4.3999999999999997E-2</v>
      </c>
      <c r="P273" s="158">
        <f t="shared" si="121"/>
        <v>1.7916799999999999</v>
      </c>
      <c r="Q273" s="158">
        <v>2.9999999999999997E-4</v>
      </c>
      <c r="R273" s="158">
        <f t="shared" si="122"/>
        <v>1.2215999999999999E-2</v>
      </c>
      <c r="S273" s="158">
        <v>0</v>
      </c>
      <c r="T273" s="159">
        <f t="shared" si="123"/>
        <v>0</v>
      </c>
      <c r="AR273" s="21" t="s">
        <v>207</v>
      </c>
      <c r="AT273" s="21" t="s">
        <v>152</v>
      </c>
      <c r="AU273" s="21" t="s">
        <v>80</v>
      </c>
      <c r="AY273" s="21" t="s">
        <v>150</v>
      </c>
      <c r="BE273" s="160">
        <f t="shared" si="124"/>
        <v>0</v>
      </c>
      <c r="BF273" s="160">
        <f t="shared" si="125"/>
        <v>0</v>
      </c>
      <c r="BG273" s="160">
        <f t="shared" si="126"/>
        <v>0</v>
      </c>
      <c r="BH273" s="160">
        <f t="shared" si="127"/>
        <v>0</v>
      </c>
      <c r="BI273" s="160">
        <f t="shared" si="128"/>
        <v>0</v>
      </c>
      <c r="BJ273" s="21" t="s">
        <v>11</v>
      </c>
      <c r="BK273" s="160">
        <f t="shared" si="129"/>
        <v>0</v>
      </c>
      <c r="BL273" s="21" t="s">
        <v>207</v>
      </c>
      <c r="BM273" s="21" t="s">
        <v>792</v>
      </c>
    </row>
    <row r="274" spans="2:65" s="1" customFormat="1" ht="16.5" customHeight="1">
      <c r="B274" s="149"/>
      <c r="C274" s="150" t="s">
        <v>793</v>
      </c>
      <c r="D274" s="150" t="s">
        <v>152</v>
      </c>
      <c r="E274" s="151" t="s">
        <v>794</v>
      </c>
      <c r="F274" s="152" t="s">
        <v>795</v>
      </c>
      <c r="G274" s="153" t="s">
        <v>179</v>
      </c>
      <c r="H274" s="154">
        <v>1.0369999999999999</v>
      </c>
      <c r="I274" s="261"/>
      <c r="J274" s="155">
        <f t="shared" si="120"/>
        <v>0</v>
      </c>
      <c r="K274" s="152" t="s">
        <v>156</v>
      </c>
      <c r="L274" s="35"/>
      <c r="M274" s="156" t="s">
        <v>5</v>
      </c>
      <c r="N274" s="157" t="s">
        <v>43</v>
      </c>
      <c r="O274" s="158">
        <v>1.3049999999999999</v>
      </c>
      <c r="P274" s="158">
        <f t="shared" si="121"/>
        <v>1.3532849999999998</v>
      </c>
      <c r="Q274" s="158">
        <v>0</v>
      </c>
      <c r="R274" s="158">
        <f t="shared" si="122"/>
        <v>0</v>
      </c>
      <c r="S274" s="158">
        <v>0</v>
      </c>
      <c r="T274" s="159">
        <f t="shared" si="123"/>
        <v>0</v>
      </c>
      <c r="AR274" s="21" t="s">
        <v>207</v>
      </c>
      <c r="AT274" s="21" t="s">
        <v>152</v>
      </c>
      <c r="AU274" s="21" t="s">
        <v>80</v>
      </c>
      <c r="AY274" s="21" t="s">
        <v>150</v>
      </c>
      <c r="BE274" s="160">
        <f t="shared" si="124"/>
        <v>0</v>
      </c>
      <c r="BF274" s="160">
        <f t="shared" si="125"/>
        <v>0</v>
      </c>
      <c r="BG274" s="160">
        <f t="shared" si="126"/>
        <v>0</v>
      </c>
      <c r="BH274" s="160">
        <f t="shared" si="127"/>
        <v>0</v>
      </c>
      <c r="BI274" s="160">
        <f t="shared" si="128"/>
        <v>0</v>
      </c>
      <c r="BJ274" s="21" t="s">
        <v>11</v>
      </c>
      <c r="BK274" s="160">
        <f t="shared" si="129"/>
        <v>0</v>
      </c>
      <c r="BL274" s="21" t="s">
        <v>207</v>
      </c>
      <c r="BM274" s="21" t="s">
        <v>796</v>
      </c>
    </row>
    <row r="275" spans="2:65" s="10" customFormat="1" ht="29.85" customHeight="1">
      <c r="B275" s="137"/>
      <c r="D275" s="138" t="s">
        <v>71</v>
      </c>
      <c r="E275" s="147" t="s">
        <v>797</v>
      </c>
      <c r="F275" s="147" t="s">
        <v>798</v>
      </c>
      <c r="J275" s="148">
        <f>BK275</f>
        <v>0</v>
      </c>
      <c r="L275" s="137"/>
      <c r="M275" s="141"/>
      <c r="N275" s="142"/>
      <c r="O275" s="142"/>
      <c r="P275" s="143">
        <f>SUM(P276:P279)</f>
        <v>14.032745000000002</v>
      </c>
      <c r="Q275" s="142"/>
      <c r="R275" s="143">
        <f>SUM(R276:R279)</f>
        <v>6.2727000000000005E-2</v>
      </c>
      <c r="S275" s="142"/>
      <c r="T275" s="144">
        <f>SUM(T276:T279)</f>
        <v>0</v>
      </c>
      <c r="AR275" s="138" t="s">
        <v>80</v>
      </c>
      <c r="AT275" s="145" t="s">
        <v>71</v>
      </c>
      <c r="AU275" s="145" t="s">
        <v>11</v>
      </c>
      <c r="AY275" s="138" t="s">
        <v>150</v>
      </c>
      <c r="BK275" s="146">
        <f>SUM(BK276:BK279)</f>
        <v>0</v>
      </c>
    </row>
    <row r="276" spans="2:65" s="1" customFormat="1" ht="25.5" customHeight="1">
      <c r="B276" s="149"/>
      <c r="C276" s="150" t="s">
        <v>799</v>
      </c>
      <c r="D276" s="150" t="s">
        <v>152</v>
      </c>
      <c r="E276" s="151" t="s">
        <v>800</v>
      </c>
      <c r="F276" s="152" t="s">
        <v>801</v>
      </c>
      <c r="G276" s="153" t="s">
        <v>210</v>
      </c>
      <c r="H276" s="154">
        <v>25.817</v>
      </c>
      <c r="I276" s="261"/>
      <c r="J276" s="155">
        <f>ROUND(I276*H276,0)</f>
        <v>0</v>
      </c>
      <c r="K276" s="152" t="s">
        <v>156</v>
      </c>
      <c r="L276" s="35"/>
      <c r="M276" s="156" t="s">
        <v>5</v>
      </c>
      <c r="N276" s="157" t="s">
        <v>43</v>
      </c>
      <c r="O276" s="158">
        <v>3.3000000000000002E-2</v>
      </c>
      <c r="P276" s="158">
        <f>O276*H276</f>
        <v>0.85196100000000008</v>
      </c>
      <c r="Q276" s="158">
        <v>2.0120000000000001E-4</v>
      </c>
      <c r="R276" s="158">
        <f>Q276*H276</f>
        <v>5.1943804000000003E-3</v>
      </c>
      <c r="S276" s="158">
        <v>0</v>
      </c>
      <c r="T276" s="159">
        <f>S276*H276</f>
        <v>0</v>
      </c>
      <c r="AR276" s="21" t="s">
        <v>207</v>
      </c>
      <c r="AT276" s="21" t="s">
        <v>152</v>
      </c>
      <c r="AU276" s="21" t="s">
        <v>80</v>
      </c>
      <c r="AY276" s="21" t="s">
        <v>150</v>
      </c>
      <c r="BE276" s="160">
        <f>IF(N276="základní",J276,0)</f>
        <v>0</v>
      </c>
      <c r="BF276" s="160">
        <f>IF(N276="snížená",J276,0)</f>
        <v>0</v>
      </c>
      <c r="BG276" s="160">
        <f>IF(N276="zákl. přenesená",J276,0)</f>
        <v>0</v>
      </c>
      <c r="BH276" s="160">
        <f>IF(N276="sníž. přenesená",J276,0)</f>
        <v>0</v>
      </c>
      <c r="BI276" s="160">
        <f>IF(N276="nulová",J276,0)</f>
        <v>0</v>
      </c>
      <c r="BJ276" s="21" t="s">
        <v>11</v>
      </c>
      <c r="BK276" s="160">
        <f>ROUND(I276*H276,0)</f>
        <v>0</v>
      </c>
      <c r="BL276" s="21" t="s">
        <v>207</v>
      </c>
      <c r="BM276" s="21" t="s">
        <v>802</v>
      </c>
    </row>
    <row r="277" spans="2:65" s="1" customFormat="1" ht="25.5" customHeight="1">
      <c r="B277" s="149"/>
      <c r="C277" s="150" t="s">
        <v>803</v>
      </c>
      <c r="D277" s="150" t="s">
        <v>152</v>
      </c>
      <c r="E277" s="151" t="s">
        <v>804</v>
      </c>
      <c r="F277" s="152" t="s">
        <v>805</v>
      </c>
      <c r="G277" s="153" t="s">
        <v>210</v>
      </c>
      <c r="H277" s="154">
        <v>102.93300000000001</v>
      </c>
      <c r="I277" s="261"/>
      <c r="J277" s="155">
        <f>ROUND(I277*H277,0)</f>
        <v>0</v>
      </c>
      <c r="K277" s="152" t="s">
        <v>156</v>
      </c>
      <c r="L277" s="35"/>
      <c r="M277" s="156" t="s">
        <v>5</v>
      </c>
      <c r="N277" s="157" t="s">
        <v>43</v>
      </c>
      <c r="O277" s="158">
        <v>3.7999999999999999E-2</v>
      </c>
      <c r="P277" s="158">
        <f>O277*H277</f>
        <v>3.911454</v>
      </c>
      <c r="Q277" s="158">
        <v>2.0120000000000001E-4</v>
      </c>
      <c r="R277" s="158">
        <f>Q277*H277</f>
        <v>2.0710119600000004E-2</v>
      </c>
      <c r="S277" s="158">
        <v>0</v>
      </c>
      <c r="T277" s="159">
        <f>S277*H277</f>
        <v>0</v>
      </c>
      <c r="AR277" s="21" t="s">
        <v>207</v>
      </c>
      <c r="AT277" s="21" t="s">
        <v>152</v>
      </c>
      <c r="AU277" s="21" t="s">
        <v>80</v>
      </c>
      <c r="AY277" s="21" t="s">
        <v>150</v>
      </c>
      <c r="BE277" s="160">
        <f>IF(N277="základní",J277,0)</f>
        <v>0</v>
      </c>
      <c r="BF277" s="160">
        <f>IF(N277="snížená",J277,0)</f>
        <v>0</v>
      </c>
      <c r="BG277" s="160">
        <f>IF(N277="zákl. přenesená",J277,0)</f>
        <v>0</v>
      </c>
      <c r="BH277" s="160">
        <f>IF(N277="sníž. přenesená",J277,0)</f>
        <v>0</v>
      </c>
      <c r="BI277" s="160">
        <f>IF(N277="nulová",J277,0)</f>
        <v>0</v>
      </c>
      <c r="BJ277" s="21" t="s">
        <v>11</v>
      </c>
      <c r="BK277" s="160">
        <f>ROUND(I277*H277,0)</f>
        <v>0</v>
      </c>
      <c r="BL277" s="21" t="s">
        <v>207</v>
      </c>
      <c r="BM277" s="21" t="s">
        <v>806</v>
      </c>
    </row>
    <row r="278" spans="2:65" s="1" customFormat="1" ht="25.5" customHeight="1">
      <c r="B278" s="149"/>
      <c r="C278" s="150" t="s">
        <v>807</v>
      </c>
      <c r="D278" s="150" t="s">
        <v>152</v>
      </c>
      <c r="E278" s="151" t="s">
        <v>808</v>
      </c>
      <c r="F278" s="152" t="s">
        <v>809</v>
      </c>
      <c r="G278" s="153" t="s">
        <v>210</v>
      </c>
      <c r="H278" s="154">
        <v>25.817</v>
      </c>
      <c r="I278" s="261"/>
      <c r="J278" s="155">
        <f>ROUND(I278*H278,0)</f>
        <v>0</v>
      </c>
      <c r="K278" s="152" t="s">
        <v>156</v>
      </c>
      <c r="L278" s="35"/>
      <c r="M278" s="156" t="s">
        <v>5</v>
      </c>
      <c r="N278" s="157" t="s">
        <v>43</v>
      </c>
      <c r="O278" s="158">
        <v>6.4000000000000001E-2</v>
      </c>
      <c r="P278" s="158">
        <f>O278*H278</f>
        <v>1.652288</v>
      </c>
      <c r="Q278" s="158">
        <v>2.8600000000000001E-4</v>
      </c>
      <c r="R278" s="158">
        <f>Q278*H278</f>
        <v>7.383662E-3</v>
      </c>
      <c r="S278" s="158">
        <v>0</v>
      </c>
      <c r="T278" s="159">
        <f>S278*H278</f>
        <v>0</v>
      </c>
      <c r="AR278" s="21" t="s">
        <v>207</v>
      </c>
      <c r="AT278" s="21" t="s">
        <v>152</v>
      </c>
      <c r="AU278" s="21" t="s">
        <v>80</v>
      </c>
      <c r="AY278" s="21" t="s">
        <v>150</v>
      </c>
      <c r="BE278" s="160">
        <f>IF(N278="základní",J278,0)</f>
        <v>0</v>
      </c>
      <c r="BF278" s="160">
        <f>IF(N278="snížená",J278,0)</f>
        <v>0</v>
      </c>
      <c r="BG278" s="160">
        <f>IF(N278="zákl. přenesená",J278,0)</f>
        <v>0</v>
      </c>
      <c r="BH278" s="160">
        <f>IF(N278="sníž. přenesená",J278,0)</f>
        <v>0</v>
      </c>
      <c r="BI278" s="160">
        <f>IF(N278="nulová",J278,0)</f>
        <v>0</v>
      </c>
      <c r="BJ278" s="21" t="s">
        <v>11</v>
      </c>
      <c r="BK278" s="160">
        <f>ROUND(I278*H278,0)</f>
        <v>0</v>
      </c>
      <c r="BL278" s="21" t="s">
        <v>207</v>
      </c>
      <c r="BM278" s="21" t="s">
        <v>810</v>
      </c>
    </row>
    <row r="279" spans="2:65" s="1" customFormat="1" ht="25.5" customHeight="1">
      <c r="B279" s="149"/>
      <c r="C279" s="150" t="s">
        <v>811</v>
      </c>
      <c r="D279" s="150" t="s">
        <v>152</v>
      </c>
      <c r="E279" s="151" t="s">
        <v>812</v>
      </c>
      <c r="F279" s="152" t="s">
        <v>813</v>
      </c>
      <c r="G279" s="153" t="s">
        <v>210</v>
      </c>
      <c r="H279" s="154">
        <v>102.93300000000001</v>
      </c>
      <c r="I279" s="261"/>
      <c r="J279" s="155">
        <f>ROUND(I279*H279,0)</f>
        <v>0</v>
      </c>
      <c r="K279" s="152" t="s">
        <v>156</v>
      </c>
      <c r="L279" s="35"/>
      <c r="M279" s="156" t="s">
        <v>5</v>
      </c>
      <c r="N279" s="157" t="s">
        <v>43</v>
      </c>
      <c r="O279" s="158">
        <v>7.3999999999999996E-2</v>
      </c>
      <c r="P279" s="158">
        <f>O279*H279</f>
        <v>7.6170420000000005</v>
      </c>
      <c r="Q279" s="158">
        <v>2.8600000000000001E-4</v>
      </c>
      <c r="R279" s="158">
        <f>Q279*H279</f>
        <v>2.9438838000000002E-2</v>
      </c>
      <c r="S279" s="158">
        <v>0</v>
      </c>
      <c r="T279" s="159">
        <f>S279*H279</f>
        <v>0</v>
      </c>
      <c r="AR279" s="21" t="s">
        <v>207</v>
      </c>
      <c r="AT279" s="21" t="s">
        <v>152</v>
      </c>
      <c r="AU279" s="21" t="s">
        <v>80</v>
      </c>
      <c r="AY279" s="21" t="s">
        <v>150</v>
      </c>
      <c r="BE279" s="160">
        <f>IF(N279="základní",J279,0)</f>
        <v>0</v>
      </c>
      <c r="BF279" s="160">
        <f>IF(N279="snížená",J279,0)</f>
        <v>0</v>
      </c>
      <c r="BG279" s="160">
        <f>IF(N279="zákl. přenesená",J279,0)</f>
        <v>0</v>
      </c>
      <c r="BH279" s="160">
        <f>IF(N279="sníž. přenesená",J279,0)</f>
        <v>0</v>
      </c>
      <c r="BI279" s="160">
        <f>IF(N279="nulová",J279,0)</f>
        <v>0</v>
      </c>
      <c r="BJ279" s="21" t="s">
        <v>11</v>
      </c>
      <c r="BK279" s="160">
        <f>ROUND(I279*H279,0)</f>
        <v>0</v>
      </c>
      <c r="BL279" s="21" t="s">
        <v>207</v>
      </c>
      <c r="BM279" s="21" t="s">
        <v>814</v>
      </c>
    </row>
    <row r="280" spans="2:65" s="10" customFormat="1" ht="37.35" customHeight="1">
      <c r="B280" s="137"/>
      <c r="D280" s="138" t="s">
        <v>71</v>
      </c>
      <c r="E280" s="139" t="s">
        <v>246</v>
      </c>
      <c r="F280" s="139" t="s">
        <v>815</v>
      </c>
      <c r="J280" s="140">
        <f>BK280</f>
        <v>0</v>
      </c>
      <c r="L280" s="137"/>
      <c r="M280" s="141"/>
      <c r="N280" s="142"/>
      <c r="O280" s="142"/>
      <c r="P280" s="143">
        <f>P281</f>
        <v>0</v>
      </c>
      <c r="Q280" s="142"/>
      <c r="R280" s="143">
        <f>R281</f>
        <v>0</v>
      </c>
      <c r="S280" s="142"/>
      <c r="T280" s="144">
        <f>T281</f>
        <v>0</v>
      </c>
      <c r="AR280" s="138" t="s">
        <v>83</v>
      </c>
      <c r="AT280" s="145" t="s">
        <v>71</v>
      </c>
      <c r="AU280" s="145" t="s">
        <v>72</v>
      </c>
      <c r="AY280" s="138" t="s">
        <v>150</v>
      </c>
      <c r="BK280" s="146">
        <f>BK281</f>
        <v>0</v>
      </c>
    </row>
    <row r="281" spans="2:65" s="10" customFormat="1" ht="19.899999999999999" customHeight="1">
      <c r="B281" s="137"/>
      <c r="D281" s="138" t="s">
        <v>71</v>
      </c>
      <c r="E281" s="147" t="s">
        <v>816</v>
      </c>
      <c r="F281" s="147" t="s">
        <v>817</v>
      </c>
      <c r="J281" s="148">
        <f>BK281</f>
        <v>0</v>
      </c>
      <c r="L281" s="137"/>
      <c r="M281" s="141"/>
      <c r="N281" s="142"/>
      <c r="O281" s="142"/>
      <c r="P281" s="143">
        <f>P282</f>
        <v>0</v>
      </c>
      <c r="Q281" s="142"/>
      <c r="R281" s="143">
        <f>R282</f>
        <v>0</v>
      </c>
      <c r="S281" s="142"/>
      <c r="T281" s="144">
        <f>T282</f>
        <v>0</v>
      </c>
      <c r="AR281" s="138" t="s">
        <v>83</v>
      </c>
      <c r="AT281" s="145" t="s">
        <v>71</v>
      </c>
      <c r="AU281" s="145" t="s">
        <v>11</v>
      </c>
      <c r="AY281" s="138" t="s">
        <v>150</v>
      </c>
      <c r="BK281" s="146">
        <f>BK282</f>
        <v>0</v>
      </c>
    </row>
    <row r="282" spans="2:65" s="1" customFormat="1" ht="16.5" customHeight="1">
      <c r="B282" s="149"/>
      <c r="C282" s="161" t="s">
        <v>818</v>
      </c>
      <c r="D282" s="161" t="s">
        <v>246</v>
      </c>
      <c r="E282" s="162" t="s">
        <v>819</v>
      </c>
      <c r="F282" s="163" t="s">
        <v>820</v>
      </c>
      <c r="G282" s="164" t="s">
        <v>821</v>
      </c>
      <c r="H282" s="165">
        <v>1</v>
      </c>
      <c r="I282" s="260"/>
      <c r="J282" s="166">
        <f>ROUND(I282*H282,0)</f>
        <v>0</v>
      </c>
      <c r="K282" s="163" t="s">
        <v>5</v>
      </c>
      <c r="L282" s="167"/>
      <c r="M282" s="168" t="s">
        <v>5</v>
      </c>
      <c r="N282" s="178" t="s">
        <v>43</v>
      </c>
      <c r="O282" s="179">
        <v>0</v>
      </c>
      <c r="P282" s="179">
        <f>O282*H282</f>
        <v>0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AR282" s="21" t="s">
        <v>822</v>
      </c>
      <c r="AT282" s="21" t="s">
        <v>246</v>
      </c>
      <c r="AU282" s="21" t="s">
        <v>80</v>
      </c>
      <c r="AY282" s="21" t="s">
        <v>150</v>
      </c>
      <c r="BE282" s="160">
        <f>IF(N282="základní",J282,0)</f>
        <v>0</v>
      </c>
      <c r="BF282" s="160">
        <f>IF(N282="snížená",J282,0)</f>
        <v>0</v>
      </c>
      <c r="BG282" s="160">
        <f>IF(N282="zákl. přenesená",J282,0)</f>
        <v>0</v>
      </c>
      <c r="BH282" s="160">
        <f>IF(N282="sníž. přenesená",J282,0)</f>
        <v>0</v>
      </c>
      <c r="BI282" s="160">
        <f>IF(N282="nulová",J282,0)</f>
        <v>0</v>
      </c>
      <c r="BJ282" s="21" t="s">
        <v>11</v>
      </c>
      <c r="BK282" s="160">
        <f>ROUND(I282*H282,0)</f>
        <v>0</v>
      </c>
      <c r="BL282" s="21" t="s">
        <v>405</v>
      </c>
      <c r="BM282" s="21" t="s">
        <v>823</v>
      </c>
    </row>
    <row r="283" spans="2:65" s="1" customFormat="1" ht="6.95" customHeight="1"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35"/>
    </row>
  </sheetData>
  <autoFilter ref="C98:K282"/>
  <mergeCells count="10">
    <mergeCell ref="J51:J52"/>
    <mergeCell ref="E89:H89"/>
    <mergeCell ref="E91:H9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65" activePane="bottomLeft" state="frozen"/>
      <selection pane="bottomLeft" activeCell="I81" sqref="I8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300" t="s">
        <v>99</v>
      </c>
      <c r="H1" s="300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4" t="s">
        <v>8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21" t="s">
        <v>82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80</v>
      </c>
    </row>
    <row r="4" spans="1:70" ht="36.950000000000003" customHeight="1">
      <c r="B4" s="25"/>
      <c r="C4" s="26"/>
      <c r="D4" s="27" t="s">
        <v>103</v>
      </c>
      <c r="E4" s="26"/>
      <c r="F4" s="26"/>
      <c r="G4" s="26"/>
      <c r="H4" s="26"/>
      <c r="I4" s="26"/>
      <c r="J4" s="26"/>
      <c r="K4" s="28"/>
      <c r="M4" s="29" t="s">
        <v>14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1" t="str">
        <f>'Rekapitulace stavby'!K6</f>
        <v>Přístavba výtahu 2.ZŠ Husitská, pavilon U12</v>
      </c>
      <c r="F7" s="302"/>
      <c r="G7" s="302"/>
      <c r="H7" s="302"/>
      <c r="I7" s="26"/>
      <c r="J7" s="26"/>
      <c r="K7" s="28"/>
    </row>
    <row r="8" spans="1:70" s="1" customFormat="1" ht="15">
      <c r="B8" s="35"/>
      <c r="C8" s="36"/>
      <c r="D8" s="33" t="s">
        <v>104</v>
      </c>
      <c r="E8" s="36"/>
      <c r="F8" s="36"/>
      <c r="G8" s="36"/>
      <c r="H8" s="36"/>
      <c r="I8" s="36"/>
      <c r="J8" s="36"/>
      <c r="K8" s="39"/>
    </row>
    <row r="9" spans="1:70" s="1" customFormat="1" ht="36.950000000000003" customHeight="1">
      <c r="B9" s="35"/>
      <c r="C9" s="36"/>
      <c r="D9" s="36"/>
      <c r="E9" s="303" t="s">
        <v>824</v>
      </c>
      <c r="F9" s="304"/>
      <c r="G9" s="304"/>
      <c r="H9" s="304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5" customHeight="1">
      <c r="B11" s="35"/>
      <c r="C11" s="36"/>
      <c r="D11" s="33" t="s">
        <v>20</v>
      </c>
      <c r="E11" s="36"/>
      <c r="F11" s="31" t="s">
        <v>5</v>
      </c>
      <c r="G11" s="36"/>
      <c r="H11" s="36"/>
      <c r="I11" s="33" t="s">
        <v>21</v>
      </c>
      <c r="J11" s="31" t="s">
        <v>5</v>
      </c>
      <c r="K11" s="39"/>
    </row>
    <row r="12" spans="1:70" s="1" customFormat="1" ht="14.45" customHeight="1">
      <c r="B12" s="35"/>
      <c r="C12" s="36"/>
      <c r="D12" s="33" t="s">
        <v>22</v>
      </c>
      <c r="E12" s="36"/>
      <c r="F12" s="31" t="s">
        <v>23</v>
      </c>
      <c r="G12" s="36"/>
      <c r="H12" s="36"/>
      <c r="I12" s="33" t="s">
        <v>24</v>
      </c>
      <c r="J12" s="96" t="str">
        <f>'Rekapitulace stavby'!AN8</f>
        <v>31. 1. 2017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5" customHeight="1">
      <c r="B14" s="35"/>
      <c r="C14" s="36"/>
      <c r="D14" s="33" t="s">
        <v>28</v>
      </c>
      <c r="E14" s="36"/>
      <c r="F14" s="36"/>
      <c r="G14" s="36"/>
      <c r="H14" s="36"/>
      <c r="I14" s="33" t="s">
        <v>29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30</v>
      </c>
      <c r="F15" s="36"/>
      <c r="G15" s="36"/>
      <c r="H15" s="36"/>
      <c r="I15" s="33" t="s">
        <v>31</v>
      </c>
      <c r="J15" s="31" t="s">
        <v>5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5" customHeight="1">
      <c r="B17" s="35"/>
      <c r="C17" s="36"/>
      <c r="D17" s="33" t="s">
        <v>32</v>
      </c>
      <c r="E17" s="36"/>
      <c r="F17" s="36"/>
      <c r="G17" s="36"/>
      <c r="H17" s="36"/>
      <c r="I17" s="33" t="s">
        <v>29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31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5" customHeight="1">
      <c r="B20" s="35"/>
      <c r="C20" s="36"/>
      <c r="D20" s="33" t="s">
        <v>34</v>
      </c>
      <c r="E20" s="36"/>
      <c r="F20" s="36"/>
      <c r="G20" s="36"/>
      <c r="H20" s="36"/>
      <c r="I20" s="33" t="s">
        <v>29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35</v>
      </c>
      <c r="F21" s="36"/>
      <c r="G21" s="36"/>
      <c r="H21" s="36"/>
      <c r="I21" s="33" t="s">
        <v>31</v>
      </c>
      <c r="J21" s="31" t="s">
        <v>5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5" customHeight="1">
      <c r="B23" s="35"/>
      <c r="C23" s="36"/>
      <c r="D23" s="33" t="s">
        <v>37</v>
      </c>
      <c r="E23" s="36"/>
      <c r="F23" s="36"/>
      <c r="G23" s="36"/>
      <c r="H23" s="36"/>
      <c r="I23" s="36"/>
      <c r="J23" s="36"/>
      <c r="K23" s="39"/>
    </row>
    <row r="24" spans="2:11" s="6" customFormat="1" ht="16.5" customHeight="1">
      <c r="B24" s="97"/>
      <c r="C24" s="98"/>
      <c r="D24" s="98"/>
      <c r="E24" s="286" t="s">
        <v>5</v>
      </c>
      <c r="F24" s="286"/>
      <c r="G24" s="286"/>
      <c r="H24" s="286"/>
      <c r="I24" s="98"/>
      <c r="J24" s="98"/>
      <c r="K24" s="99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38</v>
      </c>
      <c r="E27" s="36"/>
      <c r="F27" s="36"/>
      <c r="G27" s="36"/>
      <c r="H27" s="36"/>
      <c r="I27" s="36"/>
      <c r="J27" s="102">
        <f>ROUND(J78,0)</f>
        <v>0</v>
      </c>
      <c r="K27" s="39"/>
    </row>
    <row r="28" spans="2:11" s="1" customFormat="1" ht="6.95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5" customHeight="1">
      <c r="B29" s="35"/>
      <c r="C29" s="36"/>
      <c r="D29" s="36"/>
      <c r="E29" s="36"/>
      <c r="F29" s="40" t="s">
        <v>40</v>
      </c>
      <c r="G29" s="36"/>
      <c r="H29" s="36"/>
      <c r="I29" s="40" t="s">
        <v>39</v>
      </c>
      <c r="J29" s="40" t="s">
        <v>41</v>
      </c>
      <c r="K29" s="39"/>
    </row>
    <row r="30" spans="2:11" s="1" customFormat="1" ht="14.45" customHeight="1">
      <c r="B30" s="35"/>
      <c r="C30" s="36"/>
      <c r="D30" s="43" t="s">
        <v>42</v>
      </c>
      <c r="E30" s="43" t="s">
        <v>43</v>
      </c>
      <c r="F30" s="103">
        <f>ROUND(SUM(BE78:BE81), 0)</f>
        <v>0</v>
      </c>
      <c r="G30" s="36"/>
      <c r="H30" s="36"/>
      <c r="I30" s="104">
        <v>0.21</v>
      </c>
      <c r="J30" s="103">
        <f>ROUND(ROUND((SUM(BE78:BE81)), 0)*I30, 0)</f>
        <v>0</v>
      </c>
      <c r="K30" s="39"/>
    </row>
    <row r="31" spans="2:11" s="1" customFormat="1" ht="14.45" customHeight="1">
      <c r="B31" s="35"/>
      <c r="C31" s="36"/>
      <c r="D31" s="36"/>
      <c r="E31" s="43" t="s">
        <v>44</v>
      </c>
      <c r="F31" s="103">
        <f>ROUND(SUM(BF78:BF81), 0)</f>
        <v>0</v>
      </c>
      <c r="G31" s="36"/>
      <c r="H31" s="36"/>
      <c r="I31" s="104">
        <v>0.15</v>
      </c>
      <c r="J31" s="103">
        <f>ROUND(ROUND((SUM(BF78:BF81)), 0)*I31, 0)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45</v>
      </c>
      <c r="F32" s="103">
        <f>ROUND(SUM(BG78:BG81), 0)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46</v>
      </c>
      <c r="F33" s="103">
        <f>ROUND(SUM(BH78:BH81), 0)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47</v>
      </c>
      <c r="F34" s="103">
        <f>ROUND(SUM(BI78:BI81), 0)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48</v>
      </c>
      <c r="E36" s="65"/>
      <c r="F36" s="65"/>
      <c r="G36" s="107" t="s">
        <v>49</v>
      </c>
      <c r="H36" s="108" t="s">
        <v>50</v>
      </c>
      <c r="I36" s="65"/>
      <c r="J36" s="109">
        <f>SUM(J27:J34)</f>
        <v>0</v>
      </c>
      <c r="K36" s="110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5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50000000000003" customHeight="1">
      <c r="B42" s="35"/>
      <c r="C42" s="27" t="s">
        <v>106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5" customHeight="1">
      <c r="B44" s="35"/>
      <c r="C44" s="33" t="s">
        <v>18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1" t="str">
        <f>E7</f>
        <v>Přístavba výtahu 2.ZŠ Husitská, pavilon U12</v>
      </c>
      <c r="F45" s="302"/>
      <c r="G45" s="302"/>
      <c r="H45" s="302"/>
      <c r="I45" s="36"/>
      <c r="J45" s="36"/>
      <c r="K45" s="39"/>
    </row>
    <row r="46" spans="2:11" s="1" customFormat="1" ht="14.45" customHeight="1">
      <c r="B46" s="35"/>
      <c r="C46" s="33" t="s">
        <v>104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3" t="str">
        <f>E9</f>
        <v>2 - Vegetační úpravy</v>
      </c>
      <c r="F47" s="304"/>
      <c r="G47" s="304"/>
      <c r="H47" s="304"/>
      <c r="I47" s="3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22</v>
      </c>
      <c r="D49" s="36"/>
      <c r="E49" s="36"/>
      <c r="F49" s="31" t="str">
        <f>F12</f>
        <v>Nová Paka</v>
      </c>
      <c r="G49" s="36"/>
      <c r="H49" s="36"/>
      <c r="I49" s="33" t="s">
        <v>24</v>
      </c>
      <c r="J49" s="96" t="str">
        <f>IF(J12="","",J12)</f>
        <v>31. 1. 2017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5">
      <c r="B51" s="35"/>
      <c r="C51" s="33" t="s">
        <v>28</v>
      </c>
      <c r="D51" s="36"/>
      <c r="E51" s="36"/>
      <c r="F51" s="31" t="str">
        <f>E15</f>
        <v>ZŠ Nová Paka, Husitská 1695</v>
      </c>
      <c r="G51" s="36"/>
      <c r="H51" s="36"/>
      <c r="I51" s="33" t="s">
        <v>34</v>
      </c>
      <c r="J51" s="286" t="str">
        <f>E21</f>
        <v>Ateliér ADIP, Střelecká 437, Hradec Králové</v>
      </c>
      <c r="K51" s="39"/>
    </row>
    <row r="52" spans="2:47" s="1" customFormat="1" ht="14.45" customHeight="1">
      <c r="B52" s="35"/>
      <c r="C52" s="33" t="s">
        <v>32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107</v>
      </c>
      <c r="D54" s="105"/>
      <c r="E54" s="105"/>
      <c r="F54" s="105"/>
      <c r="G54" s="105"/>
      <c r="H54" s="105"/>
      <c r="I54" s="105"/>
      <c r="J54" s="113" t="s">
        <v>108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109</v>
      </c>
      <c r="D56" s="36"/>
      <c r="E56" s="36"/>
      <c r="F56" s="36"/>
      <c r="G56" s="36"/>
      <c r="H56" s="36"/>
      <c r="I56" s="36"/>
      <c r="J56" s="102">
        <f>J78</f>
        <v>0</v>
      </c>
      <c r="K56" s="39"/>
      <c r="AU56" s="21" t="s">
        <v>110</v>
      </c>
    </row>
    <row r="57" spans="2:47" s="7" customFormat="1" ht="24.95" customHeight="1">
      <c r="B57" s="116"/>
      <c r="C57" s="117"/>
      <c r="D57" s="118" t="s">
        <v>111</v>
      </c>
      <c r="E57" s="119"/>
      <c r="F57" s="119"/>
      <c r="G57" s="119"/>
      <c r="H57" s="119"/>
      <c r="I57" s="119"/>
      <c r="J57" s="120">
        <f>J79</f>
        <v>0</v>
      </c>
      <c r="K57" s="121"/>
    </row>
    <row r="58" spans="2:47" s="8" customFormat="1" ht="19.899999999999999" customHeight="1">
      <c r="B58" s="122"/>
      <c r="C58" s="123"/>
      <c r="D58" s="124" t="s">
        <v>112</v>
      </c>
      <c r="E58" s="125"/>
      <c r="F58" s="125"/>
      <c r="G58" s="125"/>
      <c r="H58" s="125"/>
      <c r="I58" s="125"/>
      <c r="J58" s="126">
        <f>J80</f>
        <v>0</v>
      </c>
      <c r="K58" s="127"/>
    </row>
    <row r="59" spans="2:47" s="1" customFormat="1" ht="21.75" customHeight="1">
      <c r="B59" s="35"/>
      <c r="C59" s="36"/>
      <c r="D59" s="36"/>
      <c r="E59" s="36"/>
      <c r="F59" s="36"/>
      <c r="G59" s="36"/>
      <c r="H59" s="36"/>
      <c r="I59" s="36"/>
      <c r="J59" s="36"/>
      <c r="K59" s="39"/>
    </row>
    <row r="60" spans="2:47" s="1" customFormat="1" ht="6.95" customHeight="1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35"/>
    </row>
    <row r="65" spans="2:63" s="1" customFormat="1" ht="36.950000000000003" customHeight="1">
      <c r="B65" s="35"/>
      <c r="C65" s="55" t="s">
        <v>134</v>
      </c>
      <c r="L65" s="35"/>
    </row>
    <row r="66" spans="2:63" s="1" customFormat="1" ht="6.95" customHeight="1">
      <c r="B66" s="35"/>
      <c r="L66" s="35"/>
    </row>
    <row r="67" spans="2:63" s="1" customFormat="1" ht="14.45" customHeight="1">
      <c r="B67" s="35"/>
      <c r="C67" s="57" t="s">
        <v>18</v>
      </c>
      <c r="L67" s="35"/>
    </row>
    <row r="68" spans="2:63" s="1" customFormat="1" ht="16.5" customHeight="1">
      <c r="B68" s="35"/>
      <c r="E68" s="297" t="str">
        <f>E7</f>
        <v>Přístavba výtahu 2.ZŠ Husitská, pavilon U12</v>
      </c>
      <c r="F68" s="298"/>
      <c r="G68" s="298"/>
      <c r="H68" s="298"/>
      <c r="L68" s="35"/>
    </row>
    <row r="69" spans="2:63" s="1" customFormat="1" ht="14.45" customHeight="1">
      <c r="B69" s="35"/>
      <c r="C69" s="57" t="s">
        <v>104</v>
      </c>
      <c r="L69" s="35"/>
    </row>
    <row r="70" spans="2:63" s="1" customFormat="1" ht="17.25" customHeight="1">
      <c r="B70" s="35"/>
      <c r="E70" s="280" t="str">
        <f>E9</f>
        <v>2 - Vegetační úpravy</v>
      </c>
      <c r="F70" s="299"/>
      <c r="G70" s="299"/>
      <c r="H70" s="299"/>
      <c r="L70" s="35"/>
    </row>
    <row r="71" spans="2:63" s="1" customFormat="1" ht="6.95" customHeight="1">
      <c r="B71" s="35"/>
      <c r="L71" s="35"/>
    </row>
    <row r="72" spans="2:63" s="1" customFormat="1" ht="18" customHeight="1">
      <c r="B72" s="35"/>
      <c r="C72" s="57" t="s">
        <v>22</v>
      </c>
      <c r="F72" s="128" t="str">
        <f>F12</f>
        <v>Nová Paka</v>
      </c>
      <c r="I72" s="57" t="s">
        <v>24</v>
      </c>
      <c r="J72" s="61" t="str">
        <f>IF(J12="","",J12)</f>
        <v>31. 1. 2017</v>
      </c>
      <c r="L72" s="35"/>
    </row>
    <row r="73" spans="2:63" s="1" customFormat="1" ht="6.95" customHeight="1">
      <c r="B73" s="35"/>
      <c r="L73" s="35"/>
    </row>
    <row r="74" spans="2:63" s="1" customFormat="1" ht="15">
      <c r="B74" s="35"/>
      <c r="C74" s="57" t="s">
        <v>28</v>
      </c>
      <c r="F74" s="128" t="str">
        <f>E15</f>
        <v>ZŠ Nová Paka, Husitská 1695</v>
      </c>
      <c r="I74" s="57" t="s">
        <v>34</v>
      </c>
      <c r="J74" s="128" t="str">
        <f>E21</f>
        <v>Ateliér ADIP, Střelecká 437, Hradec Králové</v>
      </c>
      <c r="L74" s="35"/>
    </row>
    <row r="75" spans="2:63" s="1" customFormat="1" ht="14.45" customHeight="1">
      <c r="B75" s="35"/>
      <c r="C75" s="57" t="s">
        <v>32</v>
      </c>
      <c r="F75" s="128" t="str">
        <f>IF(E18="","",E18)</f>
        <v xml:space="preserve"> </v>
      </c>
      <c r="L75" s="35"/>
    </row>
    <row r="76" spans="2:63" s="1" customFormat="1" ht="10.35" customHeight="1">
      <c r="B76" s="35"/>
      <c r="L76" s="35"/>
    </row>
    <row r="77" spans="2:63" s="9" customFormat="1" ht="29.25" customHeight="1">
      <c r="B77" s="129"/>
      <c r="C77" s="130" t="s">
        <v>135</v>
      </c>
      <c r="D77" s="131" t="s">
        <v>57</v>
      </c>
      <c r="E77" s="131" t="s">
        <v>53</v>
      </c>
      <c r="F77" s="131" t="s">
        <v>136</v>
      </c>
      <c r="G77" s="131" t="s">
        <v>137</v>
      </c>
      <c r="H77" s="131" t="s">
        <v>138</v>
      </c>
      <c r="I77" s="131" t="s">
        <v>139</v>
      </c>
      <c r="J77" s="131" t="s">
        <v>108</v>
      </c>
      <c r="K77" s="132" t="s">
        <v>140</v>
      </c>
      <c r="L77" s="129"/>
      <c r="M77" s="67" t="s">
        <v>141</v>
      </c>
      <c r="N77" s="68" t="s">
        <v>42</v>
      </c>
      <c r="O77" s="68" t="s">
        <v>142</v>
      </c>
      <c r="P77" s="68" t="s">
        <v>143</v>
      </c>
      <c r="Q77" s="68" t="s">
        <v>144</v>
      </c>
      <c r="R77" s="68" t="s">
        <v>145</v>
      </c>
      <c r="S77" s="68" t="s">
        <v>146</v>
      </c>
      <c r="T77" s="69" t="s">
        <v>147</v>
      </c>
    </row>
    <row r="78" spans="2:63" s="1" customFormat="1" ht="29.25" customHeight="1">
      <c r="B78" s="35"/>
      <c r="C78" s="71" t="s">
        <v>109</v>
      </c>
      <c r="J78" s="133">
        <f>BK78</f>
        <v>0</v>
      </c>
      <c r="L78" s="35"/>
      <c r="M78" s="70"/>
      <c r="N78" s="62"/>
      <c r="O78" s="62"/>
      <c r="P78" s="134">
        <f>P79</f>
        <v>0</v>
      </c>
      <c r="Q78" s="62"/>
      <c r="R78" s="134">
        <f>R79</f>
        <v>0</v>
      </c>
      <c r="S78" s="62"/>
      <c r="T78" s="135">
        <f>T79</f>
        <v>0</v>
      </c>
      <c r="AT78" s="21" t="s">
        <v>71</v>
      </c>
      <c r="AU78" s="21" t="s">
        <v>110</v>
      </c>
      <c r="BK78" s="136">
        <f>BK79</f>
        <v>0</v>
      </c>
    </row>
    <row r="79" spans="2:63" s="10" customFormat="1" ht="37.35" customHeight="1">
      <c r="B79" s="137"/>
      <c r="D79" s="138" t="s">
        <v>71</v>
      </c>
      <c r="E79" s="139" t="s">
        <v>148</v>
      </c>
      <c r="F79" s="139" t="s">
        <v>149</v>
      </c>
      <c r="J79" s="140">
        <f>BK79</f>
        <v>0</v>
      </c>
      <c r="L79" s="137"/>
      <c r="M79" s="141"/>
      <c r="N79" s="142"/>
      <c r="O79" s="142"/>
      <c r="P79" s="143">
        <f>P80</f>
        <v>0</v>
      </c>
      <c r="Q79" s="142"/>
      <c r="R79" s="143">
        <f>R80</f>
        <v>0</v>
      </c>
      <c r="S79" s="142"/>
      <c r="T79" s="144">
        <f>T80</f>
        <v>0</v>
      </c>
      <c r="AR79" s="138" t="s">
        <v>11</v>
      </c>
      <c r="AT79" s="145" t="s">
        <v>71</v>
      </c>
      <c r="AU79" s="145" t="s">
        <v>72</v>
      </c>
      <c r="AY79" s="138" t="s">
        <v>150</v>
      </c>
      <c r="BK79" s="146">
        <f>BK80</f>
        <v>0</v>
      </c>
    </row>
    <row r="80" spans="2:63" s="10" customFormat="1" ht="19.899999999999999" customHeight="1">
      <c r="B80" s="137"/>
      <c r="D80" s="138" t="s">
        <v>71</v>
      </c>
      <c r="E80" s="147" t="s">
        <v>11</v>
      </c>
      <c r="F80" s="147" t="s">
        <v>151</v>
      </c>
      <c r="J80" s="148">
        <f>BK80</f>
        <v>0</v>
      </c>
      <c r="L80" s="137"/>
      <c r="M80" s="141"/>
      <c r="N80" s="142"/>
      <c r="O80" s="142"/>
      <c r="P80" s="143">
        <f>P81</f>
        <v>0</v>
      </c>
      <c r="Q80" s="142"/>
      <c r="R80" s="143">
        <f>R81</f>
        <v>0</v>
      </c>
      <c r="S80" s="142"/>
      <c r="T80" s="144">
        <f>T81</f>
        <v>0</v>
      </c>
      <c r="AR80" s="138" t="s">
        <v>11</v>
      </c>
      <c r="AT80" s="145" t="s">
        <v>71</v>
      </c>
      <c r="AU80" s="145" t="s">
        <v>11</v>
      </c>
      <c r="AY80" s="138" t="s">
        <v>150</v>
      </c>
      <c r="BK80" s="146">
        <f>BK81</f>
        <v>0</v>
      </c>
    </row>
    <row r="81" spans="2:65" s="1" customFormat="1" ht="16.5" customHeight="1">
      <c r="B81" s="149"/>
      <c r="C81" s="161" t="s">
        <v>11</v>
      </c>
      <c r="D81" s="161" t="s">
        <v>246</v>
      </c>
      <c r="E81" s="162" t="s">
        <v>825</v>
      </c>
      <c r="F81" s="163" t="s">
        <v>81</v>
      </c>
      <c r="G81" s="164" t="s">
        <v>821</v>
      </c>
      <c r="H81" s="165">
        <v>1</v>
      </c>
      <c r="I81" s="260"/>
      <c r="J81" s="166">
        <f>ROUND(I81*H81,0)</f>
        <v>0</v>
      </c>
      <c r="K81" s="163" t="s">
        <v>5</v>
      </c>
      <c r="L81" s="167"/>
      <c r="M81" s="168" t="s">
        <v>5</v>
      </c>
      <c r="N81" s="178" t="s">
        <v>43</v>
      </c>
      <c r="O81" s="179">
        <v>0</v>
      </c>
      <c r="P81" s="179">
        <f>O81*H81</f>
        <v>0</v>
      </c>
      <c r="Q81" s="179">
        <v>0</v>
      </c>
      <c r="R81" s="179">
        <f>Q81*H81</f>
        <v>0</v>
      </c>
      <c r="S81" s="179">
        <v>0</v>
      </c>
      <c r="T81" s="180">
        <f>S81*H81</f>
        <v>0</v>
      </c>
      <c r="AR81" s="21" t="s">
        <v>176</v>
      </c>
      <c r="AT81" s="21" t="s">
        <v>246</v>
      </c>
      <c r="AU81" s="21" t="s">
        <v>80</v>
      </c>
      <c r="AY81" s="21" t="s">
        <v>150</v>
      </c>
      <c r="BE81" s="160">
        <f>IF(N81="základní",J81,0)</f>
        <v>0</v>
      </c>
      <c r="BF81" s="160">
        <f>IF(N81="snížená",J81,0)</f>
        <v>0</v>
      </c>
      <c r="BG81" s="160">
        <f>IF(N81="zákl. přenesená",J81,0)</f>
        <v>0</v>
      </c>
      <c r="BH81" s="160">
        <f>IF(N81="sníž. přenesená",J81,0)</f>
        <v>0</v>
      </c>
      <c r="BI81" s="160">
        <f>IF(N81="nulová",J81,0)</f>
        <v>0</v>
      </c>
      <c r="BJ81" s="21" t="s">
        <v>11</v>
      </c>
      <c r="BK81" s="160">
        <f>ROUND(I81*H81,0)</f>
        <v>0</v>
      </c>
      <c r="BL81" s="21" t="s">
        <v>86</v>
      </c>
      <c r="BM81" s="21" t="s">
        <v>826</v>
      </c>
    </row>
    <row r="82" spans="2:65" s="1" customFormat="1" ht="6.95" customHeight="1"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35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1"/>
  <sheetViews>
    <sheetView showGridLines="0" topLeftCell="C1" workbookViewId="0">
      <pane ySplit="1" topLeftCell="A74" activePane="bottomLeft" state="frozen"/>
      <selection pane="bottomLeft" activeCell="I84" sqref="I8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1" max="62" width="0" hidden="1" customWidth="1"/>
    <col min="63" max="63" width="12.5" hidden="1" customWidth="1"/>
    <col min="64" max="66" width="0" hidden="1" customWidth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300" t="s">
        <v>99</v>
      </c>
      <c r="H1" s="300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4" t="s">
        <v>8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21" t="s">
        <v>85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80</v>
      </c>
    </row>
    <row r="4" spans="1:70" ht="36.950000000000003" customHeight="1">
      <c r="B4" s="25"/>
      <c r="C4" s="26"/>
      <c r="D4" s="27" t="s">
        <v>103</v>
      </c>
      <c r="E4" s="26"/>
      <c r="F4" s="26"/>
      <c r="G4" s="26"/>
      <c r="H4" s="26"/>
      <c r="I4" s="26"/>
      <c r="J4" s="26"/>
      <c r="K4" s="28"/>
      <c r="M4" s="29" t="s">
        <v>14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1" t="str">
        <f>'Rekapitulace stavby'!K6</f>
        <v>Přístavba výtahu 2.ZŠ Husitská, pavilon U12</v>
      </c>
      <c r="F7" s="302"/>
      <c r="G7" s="302"/>
      <c r="H7" s="302"/>
      <c r="I7" s="26"/>
      <c r="J7" s="26"/>
      <c r="K7" s="28"/>
    </row>
    <row r="8" spans="1:70" s="1" customFormat="1" ht="15">
      <c r="B8" s="35"/>
      <c r="C8" s="36"/>
      <c r="D8" s="33" t="s">
        <v>104</v>
      </c>
      <c r="E8" s="36"/>
      <c r="F8" s="36"/>
      <c r="G8" s="36"/>
      <c r="H8" s="36"/>
      <c r="I8" s="36"/>
      <c r="J8" s="36"/>
      <c r="K8" s="39"/>
    </row>
    <row r="9" spans="1:70" s="1" customFormat="1" ht="36.950000000000003" customHeight="1">
      <c r="B9" s="35"/>
      <c r="C9" s="36"/>
      <c r="D9" s="36"/>
      <c r="E9" s="303" t="s">
        <v>827</v>
      </c>
      <c r="F9" s="304"/>
      <c r="G9" s="304"/>
      <c r="H9" s="304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5" customHeight="1">
      <c r="B11" s="35"/>
      <c r="C11" s="36"/>
      <c r="D11" s="33" t="s">
        <v>20</v>
      </c>
      <c r="E11" s="36"/>
      <c r="F11" s="31" t="s">
        <v>5</v>
      </c>
      <c r="G11" s="36"/>
      <c r="H11" s="36"/>
      <c r="I11" s="33" t="s">
        <v>21</v>
      </c>
      <c r="J11" s="31" t="s">
        <v>5</v>
      </c>
      <c r="K11" s="39"/>
    </row>
    <row r="12" spans="1:70" s="1" customFormat="1" ht="14.45" customHeight="1">
      <c r="B12" s="35"/>
      <c r="C12" s="36"/>
      <c r="D12" s="33" t="s">
        <v>22</v>
      </c>
      <c r="E12" s="36"/>
      <c r="F12" s="31" t="s">
        <v>23</v>
      </c>
      <c r="G12" s="36"/>
      <c r="H12" s="36"/>
      <c r="I12" s="33" t="s">
        <v>24</v>
      </c>
      <c r="J12" s="96" t="str">
        <f>'Rekapitulace stavby'!AN8</f>
        <v>31. 1. 2017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5" customHeight="1">
      <c r="B14" s="35"/>
      <c r="C14" s="36"/>
      <c r="D14" s="33" t="s">
        <v>28</v>
      </c>
      <c r="E14" s="36"/>
      <c r="F14" s="36"/>
      <c r="G14" s="36"/>
      <c r="H14" s="36"/>
      <c r="I14" s="33" t="s">
        <v>29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30</v>
      </c>
      <c r="F15" s="36"/>
      <c r="G15" s="36"/>
      <c r="H15" s="36"/>
      <c r="I15" s="33" t="s">
        <v>31</v>
      </c>
      <c r="J15" s="31" t="s">
        <v>5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5" customHeight="1">
      <c r="B17" s="35"/>
      <c r="C17" s="36"/>
      <c r="D17" s="33" t="s">
        <v>32</v>
      </c>
      <c r="E17" s="36"/>
      <c r="F17" s="36"/>
      <c r="G17" s="36"/>
      <c r="H17" s="36"/>
      <c r="I17" s="33" t="s">
        <v>29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31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5" customHeight="1">
      <c r="B20" s="35"/>
      <c r="C20" s="36"/>
      <c r="D20" s="33" t="s">
        <v>34</v>
      </c>
      <c r="E20" s="36"/>
      <c r="F20" s="36"/>
      <c r="G20" s="36"/>
      <c r="H20" s="36"/>
      <c r="I20" s="33" t="s">
        <v>29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35</v>
      </c>
      <c r="F21" s="36"/>
      <c r="G21" s="36"/>
      <c r="H21" s="36"/>
      <c r="I21" s="33" t="s">
        <v>31</v>
      </c>
      <c r="J21" s="31" t="s">
        <v>5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5" customHeight="1">
      <c r="B23" s="35"/>
      <c r="C23" s="36"/>
      <c r="D23" s="33" t="s">
        <v>37</v>
      </c>
      <c r="E23" s="36"/>
      <c r="F23" s="36"/>
      <c r="G23" s="36"/>
      <c r="H23" s="36"/>
      <c r="I23" s="36"/>
      <c r="J23" s="36"/>
      <c r="K23" s="39"/>
    </row>
    <row r="24" spans="2:11" s="6" customFormat="1" ht="16.5" customHeight="1">
      <c r="B24" s="97"/>
      <c r="C24" s="98"/>
      <c r="D24" s="98"/>
      <c r="E24" s="286" t="s">
        <v>5</v>
      </c>
      <c r="F24" s="286"/>
      <c r="G24" s="286"/>
      <c r="H24" s="286"/>
      <c r="I24" s="98"/>
      <c r="J24" s="98"/>
      <c r="K24" s="99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38</v>
      </c>
      <c r="E27" s="36"/>
      <c r="F27" s="36"/>
      <c r="G27" s="36"/>
      <c r="H27" s="36"/>
      <c r="I27" s="36"/>
      <c r="J27" s="102">
        <f>ROUND(J81,0)</f>
        <v>0</v>
      </c>
      <c r="K27" s="39"/>
    </row>
    <row r="28" spans="2:11" s="1" customFormat="1" ht="6.95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5" customHeight="1">
      <c r="B29" s="35"/>
      <c r="C29" s="36"/>
      <c r="D29" s="36"/>
      <c r="E29" s="36"/>
      <c r="F29" s="40" t="s">
        <v>40</v>
      </c>
      <c r="G29" s="36"/>
      <c r="H29" s="36"/>
      <c r="I29" s="40" t="s">
        <v>39</v>
      </c>
      <c r="J29" s="40" t="s">
        <v>41</v>
      </c>
      <c r="K29" s="39"/>
    </row>
    <row r="30" spans="2:11" s="1" customFormat="1" ht="14.45" customHeight="1">
      <c r="B30" s="35"/>
      <c r="C30" s="36"/>
      <c r="D30" s="43" t="s">
        <v>42</v>
      </c>
      <c r="E30" s="43" t="s">
        <v>43</v>
      </c>
      <c r="F30" s="103">
        <f>ROUND(SUM(BE81:BE180), 0)</f>
        <v>0</v>
      </c>
      <c r="G30" s="36"/>
      <c r="H30" s="36"/>
      <c r="I30" s="104">
        <v>0.21</v>
      </c>
      <c r="J30" s="103">
        <f>ROUND(ROUND((SUM(BE81:BE180)), 0)*I30, 0)</f>
        <v>0</v>
      </c>
      <c r="K30" s="39"/>
    </row>
    <row r="31" spans="2:11" s="1" customFormat="1" ht="14.45" customHeight="1">
      <c r="B31" s="35"/>
      <c r="C31" s="36"/>
      <c r="D31" s="36"/>
      <c r="E31" s="43" t="s">
        <v>44</v>
      </c>
      <c r="F31" s="103">
        <f>ROUND(SUM(BF81:BF180), 0)</f>
        <v>0</v>
      </c>
      <c r="G31" s="36"/>
      <c r="H31" s="36"/>
      <c r="I31" s="104">
        <v>0.15</v>
      </c>
      <c r="J31" s="103">
        <f>ROUND(ROUND((SUM(BF81:BF180)), 0)*I31, 0)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45</v>
      </c>
      <c r="F32" s="103">
        <f>ROUND(SUM(BG81:BG180), 0)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46</v>
      </c>
      <c r="F33" s="103">
        <f>ROUND(SUM(BH81:BH180), 0)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47</v>
      </c>
      <c r="F34" s="103">
        <f>ROUND(SUM(BI81:BI180), 0)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48</v>
      </c>
      <c r="E36" s="65"/>
      <c r="F36" s="65"/>
      <c r="G36" s="107" t="s">
        <v>49</v>
      </c>
      <c r="H36" s="108" t="s">
        <v>50</v>
      </c>
      <c r="I36" s="65"/>
      <c r="J36" s="109">
        <f>SUM(J27:J34)</f>
        <v>0</v>
      </c>
      <c r="K36" s="110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5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50000000000003" customHeight="1">
      <c r="B42" s="35"/>
      <c r="C42" s="27" t="s">
        <v>106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5" customHeight="1">
      <c r="B44" s="35"/>
      <c r="C44" s="33" t="s">
        <v>18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1" t="str">
        <f>E7</f>
        <v>Přístavba výtahu 2.ZŠ Husitská, pavilon U12</v>
      </c>
      <c r="F45" s="302"/>
      <c r="G45" s="302"/>
      <c r="H45" s="302"/>
      <c r="I45" s="36"/>
      <c r="J45" s="36"/>
      <c r="K45" s="39"/>
    </row>
    <row r="46" spans="2:11" s="1" customFormat="1" ht="14.45" customHeight="1">
      <c r="B46" s="35"/>
      <c r="C46" s="33" t="s">
        <v>104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3" t="str">
        <f>E9</f>
        <v xml:space="preserve">3 - ZTI </v>
      </c>
      <c r="F47" s="304"/>
      <c r="G47" s="304"/>
      <c r="H47" s="304"/>
      <c r="I47" s="3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22</v>
      </c>
      <c r="D49" s="36"/>
      <c r="E49" s="36"/>
      <c r="F49" s="31" t="str">
        <f>F12</f>
        <v>Nová Paka</v>
      </c>
      <c r="G49" s="36"/>
      <c r="H49" s="36"/>
      <c r="I49" s="33" t="s">
        <v>24</v>
      </c>
      <c r="J49" s="96" t="str">
        <f>IF(J12="","",J12)</f>
        <v>31. 1. 2017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5">
      <c r="B51" s="35"/>
      <c r="C51" s="33" t="s">
        <v>28</v>
      </c>
      <c r="D51" s="36"/>
      <c r="E51" s="36"/>
      <c r="F51" s="31" t="str">
        <f>E15</f>
        <v>ZŠ Nová Paka, Husitská 1695</v>
      </c>
      <c r="G51" s="36"/>
      <c r="H51" s="36"/>
      <c r="I51" s="33" t="s">
        <v>34</v>
      </c>
      <c r="J51" s="286" t="str">
        <f>E21</f>
        <v>Ateliér ADIP, Střelecká 437, Hradec Králové</v>
      </c>
      <c r="K51" s="39"/>
    </row>
    <row r="52" spans="2:47" s="1" customFormat="1" ht="14.45" customHeight="1">
      <c r="B52" s="35"/>
      <c r="C52" s="33" t="s">
        <v>32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107</v>
      </c>
      <c r="D54" s="105"/>
      <c r="E54" s="105"/>
      <c r="F54" s="105"/>
      <c r="G54" s="105"/>
      <c r="H54" s="105"/>
      <c r="I54" s="105"/>
      <c r="J54" s="113" t="s">
        <v>108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109</v>
      </c>
      <c r="D56" s="36"/>
      <c r="E56" s="36"/>
      <c r="F56" s="36"/>
      <c r="G56" s="36"/>
      <c r="H56" s="36"/>
      <c r="I56" s="36"/>
      <c r="J56" s="102">
        <f>J81</f>
        <v>0</v>
      </c>
      <c r="K56" s="39"/>
      <c r="AU56" s="21" t="s">
        <v>110</v>
      </c>
    </row>
    <row r="57" spans="2:47" s="7" customFormat="1" ht="24.95" customHeight="1">
      <c r="B57" s="116"/>
      <c r="C57" s="117"/>
      <c r="D57" s="118" t="s">
        <v>121</v>
      </c>
      <c r="E57" s="119"/>
      <c r="F57" s="119"/>
      <c r="G57" s="119"/>
      <c r="H57" s="119"/>
      <c r="I57" s="119"/>
      <c r="J57" s="120">
        <f>J82</f>
        <v>0</v>
      </c>
      <c r="K57" s="121"/>
    </row>
    <row r="58" spans="2:47" s="8" customFormat="1" ht="19.899999999999999" customHeight="1">
      <c r="B58" s="122"/>
      <c r="C58" s="123"/>
      <c r="D58" s="124" t="s">
        <v>828</v>
      </c>
      <c r="E58" s="125"/>
      <c r="F58" s="125"/>
      <c r="G58" s="125"/>
      <c r="H58" s="125"/>
      <c r="I58" s="125"/>
      <c r="J58" s="126">
        <f>J83</f>
        <v>0</v>
      </c>
      <c r="K58" s="127"/>
    </row>
    <row r="59" spans="2:47" s="8" customFormat="1" ht="19.899999999999999" customHeight="1">
      <c r="B59" s="122"/>
      <c r="C59" s="123"/>
      <c r="D59" s="124" t="s">
        <v>829</v>
      </c>
      <c r="E59" s="125"/>
      <c r="F59" s="125"/>
      <c r="G59" s="125"/>
      <c r="H59" s="125"/>
      <c r="I59" s="125"/>
      <c r="J59" s="126">
        <f>J97</f>
        <v>0</v>
      </c>
      <c r="K59" s="127"/>
    </row>
    <row r="60" spans="2:47" s="8" customFormat="1" ht="19.899999999999999" customHeight="1">
      <c r="B60" s="122"/>
      <c r="C60" s="123"/>
      <c r="D60" s="124" t="s">
        <v>830</v>
      </c>
      <c r="E60" s="125"/>
      <c r="F60" s="125"/>
      <c r="G60" s="125"/>
      <c r="H60" s="125"/>
      <c r="I60" s="125"/>
      <c r="J60" s="126">
        <f>J135</f>
        <v>0</v>
      </c>
      <c r="K60" s="127"/>
    </row>
    <row r="61" spans="2:47" s="8" customFormat="1" ht="19.899999999999999" customHeight="1">
      <c r="B61" s="122"/>
      <c r="C61" s="123"/>
      <c r="D61" s="124" t="s">
        <v>831</v>
      </c>
      <c r="E61" s="125"/>
      <c r="F61" s="125"/>
      <c r="G61" s="125"/>
      <c r="H61" s="125"/>
      <c r="I61" s="125"/>
      <c r="J61" s="126">
        <f>J177</f>
        <v>0</v>
      </c>
      <c r="K61" s="127"/>
    </row>
    <row r="62" spans="2:47" s="1" customFormat="1" ht="21.75" customHeight="1">
      <c r="B62" s="35"/>
      <c r="C62" s="36"/>
      <c r="D62" s="36"/>
      <c r="E62" s="36"/>
      <c r="F62" s="36"/>
      <c r="G62" s="36"/>
      <c r="H62" s="36"/>
      <c r="I62" s="36"/>
      <c r="J62" s="36"/>
      <c r="K62" s="39"/>
    </row>
    <row r="63" spans="2:47" s="1" customFormat="1" ht="6.95" customHeight="1">
      <c r="B63" s="50"/>
      <c r="C63" s="51"/>
      <c r="D63" s="51"/>
      <c r="E63" s="51"/>
      <c r="F63" s="51"/>
      <c r="G63" s="51"/>
      <c r="H63" s="51"/>
      <c r="I63" s="51"/>
      <c r="J63" s="51"/>
      <c r="K63" s="52"/>
    </row>
    <row r="67" spans="2:20" s="1" customFormat="1" ht="6.95" customHeight="1"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35"/>
    </row>
    <row r="68" spans="2:20" s="1" customFormat="1" ht="36.950000000000003" customHeight="1">
      <c r="B68" s="35"/>
      <c r="C68" s="55" t="s">
        <v>134</v>
      </c>
      <c r="L68" s="35"/>
    </row>
    <row r="69" spans="2:20" s="1" customFormat="1" ht="6.95" customHeight="1">
      <c r="B69" s="35"/>
      <c r="L69" s="35"/>
    </row>
    <row r="70" spans="2:20" s="1" customFormat="1" ht="14.45" customHeight="1">
      <c r="B70" s="35"/>
      <c r="C70" s="57" t="s">
        <v>18</v>
      </c>
      <c r="L70" s="35"/>
    </row>
    <row r="71" spans="2:20" s="1" customFormat="1" ht="16.5" customHeight="1">
      <c r="B71" s="35"/>
      <c r="E71" s="297" t="str">
        <f>E7</f>
        <v>Přístavba výtahu 2.ZŠ Husitská, pavilon U12</v>
      </c>
      <c r="F71" s="298"/>
      <c r="G71" s="298"/>
      <c r="H71" s="298"/>
      <c r="L71" s="35"/>
    </row>
    <row r="72" spans="2:20" s="1" customFormat="1" ht="14.45" customHeight="1">
      <c r="B72" s="35"/>
      <c r="C72" s="57" t="s">
        <v>104</v>
      </c>
      <c r="L72" s="35"/>
    </row>
    <row r="73" spans="2:20" s="1" customFormat="1" ht="17.25" customHeight="1">
      <c r="B73" s="35"/>
      <c r="E73" s="280" t="str">
        <f>E9</f>
        <v xml:space="preserve">3 - ZTI </v>
      </c>
      <c r="F73" s="299"/>
      <c r="G73" s="299"/>
      <c r="H73" s="299"/>
      <c r="L73" s="35"/>
    </row>
    <row r="74" spans="2:20" s="1" customFormat="1" ht="6.95" customHeight="1">
      <c r="B74" s="35"/>
      <c r="L74" s="35"/>
    </row>
    <row r="75" spans="2:20" s="1" customFormat="1" ht="18" customHeight="1">
      <c r="B75" s="35"/>
      <c r="C75" s="57" t="s">
        <v>22</v>
      </c>
      <c r="F75" s="128" t="str">
        <f>F12</f>
        <v>Nová Paka</v>
      </c>
      <c r="I75" s="57" t="s">
        <v>24</v>
      </c>
      <c r="J75" s="61" t="str">
        <f>IF(J12="","",J12)</f>
        <v>31. 1. 2017</v>
      </c>
      <c r="L75" s="35"/>
    </row>
    <row r="76" spans="2:20" s="1" customFormat="1" ht="6.95" customHeight="1">
      <c r="B76" s="35"/>
      <c r="L76" s="35"/>
    </row>
    <row r="77" spans="2:20" s="1" customFormat="1" ht="15">
      <c r="B77" s="35"/>
      <c r="C77" s="57" t="s">
        <v>28</v>
      </c>
      <c r="F77" s="128" t="str">
        <f>E15</f>
        <v>ZŠ Nová Paka, Husitská 1695</v>
      </c>
      <c r="I77" s="57" t="s">
        <v>34</v>
      </c>
      <c r="J77" s="128" t="str">
        <f>E21</f>
        <v>Ateliér ADIP, Střelecká 437, Hradec Králové</v>
      </c>
      <c r="L77" s="35"/>
    </row>
    <row r="78" spans="2:20" s="1" customFormat="1" ht="14.45" customHeight="1">
      <c r="B78" s="35"/>
      <c r="C78" s="57" t="s">
        <v>32</v>
      </c>
      <c r="F78" s="128" t="str">
        <f>IF(E18="","",E18)</f>
        <v xml:space="preserve"> </v>
      </c>
      <c r="L78" s="35"/>
    </row>
    <row r="79" spans="2:20" s="1" customFormat="1" ht="10.35" customHeight="1">
      <c r="B79" s="35"/>
      <c r="L79" s="35"/>
    </row>
    <row r="80" spans="2:20" s="9" customFormat="1" ht="29.25" customHeight="1">
      <c r="B80" s="129"/>
      <c r="C80" s="130" t="s">
        <v>135</v>
      </c>
      <c r="D80" s="131" t="s">
        <v>57</v>
      </c>
      <c r="E80" s="131" t="s">
        <v>53</v>
      </c>
      <c r="F80" s="131" t="s">
        <v>136</v>
      </c>
      <c r="G80" s="131" t="s">
        <v>137</v>
      </c>
      <c r="H80" s="131" t="s">
        <v>138</v>
      </c>
      <c r="I80" s="131" t="s">
        <v>139</v>
      </c>
      <c r="J80" s="131" t="s">
        <v>108</v>
      </c>
      <c r="K80" s="132" t="s">
        <v>140</v>
      </c>
      <c r="L80" s="129"/>
      <c r="M80" s="67" t="s">
        <v>141</v>
      </c>
      <c r="N80" s="68" t="s">
        <v>42</v>
      </c>
      <c r="O80" s="68" t="s">
        <v>142</v>
      </c>
      <c r="P80" s="68" t="s">
        <v>143</v>
      </c>
      <c r="Q80" s="68" t="s">
        <v>144</v>
      </c>
      <c r="R80" s="68" t="s">
        <v>145</v>
      </c>
      <c r="S80" s="68" t="s">
        <v>146</v>
      </c>
      <c r="T80" s="69" t="s">
        <v>147</v>
      </c>
    </row>
    <row r="81" spans="2:65" s="1" customFormat="1" ht="29.25" customHeight="1">
      <c r="B81" s="35"/>
      <c r="C81" s="71" t="s">
        <v>109</v>
      </c>
      <c r="J81" s="133">
        <f>BK81</f>
        <v>0</v>
      </c>
      <c r="L81" s="35"/>
      <c r="M81" s="70"/>
      <c r="N81" s="62"/>
      <c r="O81" s="62"/>
      <c r="P81" s="134">
        <f>P82</f>
        <v>0</v>
      </c>
      <c r="Q81" s="62"/>
      <c r="R81" s="134">
        <f>R82</f>
        <v>0</v>
      </c>
      <c r="S81" s="62"/>
      <c r="T81" s="135">
        <f>T82</f>
        <v>0</v>
      </c>
      <c r="AT81" s="21" t="s">
        <v>71</v>
      </c>
      <c r="AU81" s="21" t="s">
        <v>110</v>
      </c>
      <c r="BK81" s="136">
        <f>BK82</f>
        <v>0</v>
      </c>
    </row>
    <row r="82" spans="2:65" s="10" customFormat="1" ht="37.35" customHeight="1">
      <c r="B82" s="137"/>
      <c r="D82" s="138" t="s">
        <v>71</v>
      </c>
      <c r="E82" s="139" t="s">
        <v>546</v>
      </c>
      <c r="F82" s="139" t="s">
        <v>547</v>
      </c>
      <c r="J82" s="140">
        <f>BK82</f>
        <v>0</v>
      </c>
      <c r="L82" s="137"/>
      <c r="M82" s="141"/>
      <c r="N82" s="142"/>
      <c r="O82" s="142"/>
      <c r="P82" s="143">
        <f>P83+P97+P135+P177</f>
        <v>0</v>
      </c>
      <c r="Q82" s="142"/>
      <c r="R82" s="143">
        <f>R83+R97+R135+R177</f>
        <v>0</v>
      </c>
      <c r="S82" s="142"/>
      <c r="T82" s="144">
        <f>T83+T97+T135+T177</f>
        <v>0</v>
      </c>
      <c r="AR82" s="138" t="s">
        <v>11</v>
      </c>
      <c r="AT82" s="145" t="s">
        <v>71</v>
      </c>
      <c r="AU82" s="145" t="s">
        <v>72</v>
      </c>
      <c r="AY82" s="138" t="s">
        <v>150</v>
      </c>
      <c r="BK82" s="146">
        <f>BK83+BK97+BK135+BK177</f>
        <v>0</v>
      </c>
    </row>
    <row r="83" spans="2:65" s="10" customFormat="1" ht="19.899999999999999" customHeight="1">
      <c r="B83" s="137"/>
      <c r="D83" s="138" t="s">
        <v>71</v>
      </c>
      <c r="E83" s="147" t="s">
        <v>832</v>
      </c>
      <c r="F83" s="147" t="s">
        <v>833</v>
      </c>
      <c r="J83" s="148">
        <f>BK83</f>
        <v>0</v>
      </c>
      <c r="L83" s="137"/>
      <c r="M83" s="141"/>
      <c r="N83" s="142"/>
      <c r="O83" s="142"/>
      <c r="P83" s="143">
        <f>SUM(P84:P96)</f>
        <v>0</v>
      </c>
      <c r="Q83" s="142"/>
      <c r="R83" s="143">
        <f>SUM(R84:R96)</f>
        <v>0</v>
      </c>
      <c r="S83" s="142"/>
      <c r="T83" s="144">
        <f>SUM(T84:T96)</f>
        <v>0</v>
      </c>
      <c r="AR83" s="138" t="s">
        <v>11</v>
      </c>
      <c r="AT83" s="145" t="s">
        <v>71</v>
      </c>
      <c r="AU83" s="145" t="s">
        <v>11</v>
      </c>
      <c r="AY83" s="138" t="s">
        <v>150</v>
      </c>
      <c r="BK83" s="146">
        <f>SUM(BK84:BK96)</f>
        <v>0</v>
      </c>
    </row>
    <row r="84" spans="2:65" s="1" customFormat="1" ht="16.5" customHeight="1">
      <c r="B84" s="149"/>
      <c r="C84" s="150" t="s">
        <v>11</v>
      </c>
      <c r="D84" s="150" t="s">
        <v>152</v>
      </c>
      <c r="E84" s="151" t="s">
        <v>834</v>
      </c>
      <c r="F84" s="152" t="s">
        <v>835</v>
      </c>
      <c r="G84" s="153" t="s">
        <v>194</v>
      </c>
      <c r="H84" s="154">
        <v>4</v>
      </c>
      <c r="I84" s="261"/>
      <c r="J84" s="155">
        <f>ROUND(I84*H84,2)</f>
        <v>0</v>
      </c>
      <c r="K84" s="152" t="s">
        <v>5</v>
      </c>
      <c r="L84" s="35"/>
      <c r="M84" s="156" t="s">
        <v>5</v>
      </c>
      <c r="N84" s="157" t="s">
        <v>43</v>
      </c>
      <c r="O84" s="158">
        <v>0</v>
      </c>
      <c r="P84" s="158">
        <f t="shared" ref="P84:P96" si="0">O84*H84</f>
        <v>0</v>
      </c>
      <c r="Q84" s="158">
        <v>0</v>
      </c>
      <c r="R84" s="158">
        <f t="shared" ref="R84:R96" si="1">Q84*H84</f>
        <v>0</v>
      </c>
      <c r="S84" s="158">
        <v>0</v>
      </c>
      <c r="T84" s="159">
        <f t="shared" ref="T84:T96" si="2">S84*H84</f>
        <v>0</v>
      </c>
      <c r="AR84" s="21" t="s">
        <v>86</v>
      </c>
      <c r="AT84" s="21" t="s">
        <v>152</v>
      </c>
      <c r="AU84" s="21" t="s">
        <v>80</v>
      </c>
      <c r="AY84" s="21" t="s">
        <v>150</v>
      </c>
      <c r="BE84" s="160">
        <f t="shared" ref="BE84:BE96" si="3">IF(N84="základní",J84,0)</f>
        <v>0</v>
      </c>
      <c r="BF84" s="160">
        <f t="shared" ref="BF84:BF96" si="4">IF(N84="snížená",J84,0)</f>
        <v>0</v>
      </c>
      <c r="BG84" s="160">
        <f t="shared" ref="BG84:BG96" si="5">IF(N84="zákl. přenesená",J84,0)</f>
        <v>0</v>
      </c>
      <c r="BH84" s="160">
        <f t="shared" ref="BH84:BH96" si="6">IF(N84="sníž. přenesená",J84,0)</f>
        <v>0</v>
      </c>
      <c r="BI84" s="160">
        <f t="shared" ref="BI84:BI96" si="7">IF(N84="nulová",J84,0)</f>
        <v>0</v>
      </c>
      <c r="BJ84" s="21" t="s">
        <v>11</v>
      </c>
      <c r="BK84" s="160">
        <f>ROUND(I84*H84,2)</f>
        <v>0</v>
      </c>
      <c r="BL84" s="21" t="s">
        <v>86</v>
      </c>
      <c r="BM84" s="21" t="s">
        <v>80</v>
      </c>
    </row>
    <row r="85" spans="2:65" s="1" customFormat="1" ht="16.5" customHeight="1">
      <c r="B85" s="149"/>
      <c r="C85" s="150" t="s">
        <v>80</v>
      </c>
      <c r="D85" s="150" t="s">
        <v>152</v>
      </c>
      <c r="E85" s="151" t="s">
        <v>836</v>
      </c>
      <c r="F85" s="152" t="s">
        <v>837</v>
      </c>
      <c r="G85" s="153" t="s">
        <v>243</v>
      </c>
      <c r="H85" s="154">
        <v>2</v>
      </c>
      <c r="I85" s="261"/>
      <c r="J85" s="155">
        <f t="shared" ref="J85:J96" si="8">ROUND(I85*H85,2)</f>
        <v>0</v>
      </c>
      <c r="K85" s="152" t="s">
        <v>5</v>
      </c>
      <c r="L85" s="35"/>
      <c r="M85" s="156" t="s">
        <v>5</v>
      </c>
      <c r="N85" s="157" t="s">
        <v>43</v>
      </c>
      <c r="O85" s="158">
        <v>0</v>
      </c>
      <c r="P85" s="158">
        <f t="shared" si="0"/>
        <v>0</v>
      </c>
      <c r="Q85" s="158">
        <v>0</v>
      </c>
      <c r="R85" s="158">
        <f t="shared" si="1"/>
        <v>0</v>
      </c>
      <c r="S85" s="158">
        <v>0</v>
      </c>
      <c r="T85" s="159">
        <f t="shared" si="2"/>
        <v>0</v>
      </c>
      <c r="AR85" s="21" t="s">
        <v>86</v>
      </c>
      <c r="AT85" s="21" t="s">
        <v>152</v>
      </c>
      <c r="AU85" s="21" t="s">
        <v>80</v>
      </c>
      <c r="AY85" s="21" t="s">
        <v>150</v>
      </c>
      <c r="BE85" s="160">
        <f t="shared" si="3"/>
        <v>0</v>
      </c>
      <c r="BF85" s="160">
        <f t="shared" si="4"/>
        <v>0</v>
      </c>
      <c r="BG85" s="160">
        <f t="shared" si="5"/>
        <v>0</v>
      </c>
      <c r="BH85" s="160">
        <f t="shared" si="6"/>
        <v>0</v>
      </c>
      <c r="BI85" s="160">
        <f t="shared" si="7"/>
        <v>0</v>
      </c>
      <c r="BJ85" s="21" t="s">
        <v>11</v>
      </c>
      <c r="BK85" s="160">
        <f t="shared" ref="BK85:BK96" si="9">ROUND(I85*H85,2)</f>
        <v>0</v>
      </c>
      <c r="BL85" s="21" t="s">
        <v>86</v>
      </c>
      <c r="BM85" s="21" t="s">
        <v>86</v>
      </c>
    </row>
    <row r="86" spans="2:65" s="1" customFormat="1" ht="25.5" customHeight="1">
      <c r="B86" s="149"/>
      <c r="C86" s="150" t="s">
        <v>83</v>
      </c>
      <c r="D86" s="150" t="s">
        <v>152</v>
      </c>
      <c r="E86" s="151" t="s">
        <v>838</v>
      </c>
      <c r="F86" s="152" t="s">
        <v>839</v>
      </c>
      <c r="G86" s="153" t="s">
        <v>840</v>
      </c>
      <c r="H86" s="154">
        <v>1</v>
      </c>
      <c r="I86" s="261"/>
      <c r="J86" s="155">
        <f t="shared" si="8"/>
        <v>0</v>
      </c>
      <c r="K86" s="152" t="s">
        <v>5</v>
      </c>
      <c r="L86" s="35"/>
      <c r="M86" s="156" t="s">
        <v>5</v>
      </c>
      <c r="N86" s="157" t="s">
        <v>43</v>
      </c>
      <c r="O86" s="158">
        <v>0</v>
      </c>
      <c r="P86" s="158">
        <f t="shared" si="0"/>
        <v>0</v>
      </c>
      <c r="Q86" s="158">
        <v>0</v>
      </c>
      <c r="R86" s="158">
        <f t="shared" si="1"/>
        <v>0</v>
      </c>
      <c r="S86" s="158">
        <v>0</v>
      </c>
      <c r="T86" s="159">
        <f t="shared" si="2"/>
        <v>0</v>
      </c>
      <c r="AR86" s="21" t="s">
        <v>86</v>
      </c>
      <c r="AT86" s="21" t="s">
        <v>152</v>
      </c>
      <c r="AU86" s="21" t="s">
        <v>80</v>
      </c>
      <c r="AY86" s="21" t="s">
        <v>150</v>
      </c>
      <c r="BE86" s="160">
        <f t="shared" si="3"/>
        <v>0</v>
      </c>
      <c r="BF86" s="160">
        <f t="shared" si="4"/>
        <v>0</v>
      </c>
      <c r="BG86" s="160">
        <f t="shared" si="5"/>
        <v>0</v>
      </c>
      <c r="BH86" s="160">
        <f t="shared" si="6"/>
        <v>0</v>
      </c>
      <c r="BI86" s="160">
        <f t="shared" si="7"/>
        <v>0</v>
      </c>
      <c r="BJ86" s="21" t="s">
        <v>11</v>
      </c>
      <c r="BK86" s="160">
        <f t="shared" si="9"/>
        <v>0</v>
      </c>
      <c r="BL86" s="21" t="s">
        <v>86</v>
      </c>
      <c r="BM86" s="21" t="s">
        <v>92</v>
      </c>
    </row>
    <row r="87" spans="2:65" s="1" customFormat="1" ht="16.5" customHeight="1">
      <c r="B87" s="149"/>
      <c r="C87" s="150" t="s">
        <v>86</v>
      </c>
      <c r="D87" s="150" t="s">
        <v>152</v>
      </c>
      <c r="E87" s="151" t="s">
        <v>841</v>
      </c>
      <c r="F87" s="152" t="s">
        <v>842</v>
      </c>
      <c r="G87" s="153" t="s">
        <v>194</v>
      </c>
      <c r="H87" s="154">
        <v>12</v>
      </c>
      <c r="I87" s="261"/>
      <c r="J87" s="155">
        <f t="shared" si="8"/>
        <v>0</v>
      </c>
      <c r="K87" s="152" t="s">
        <v>5</v>
      </c>
      <c r="L87" s="35"/>
      <c r="M87" s="156" t="s">
        <v>5</v>
      </c>
      <c r="N87" s="157" t="s">
        <v>43</v>
      </c>
      <c r="O87" s="158">
        <v>0</v>
      </c>
      <c r="P87" s="158">
        <f t="shared" si="0"/>
        <v>0</v>
      </c>
      <c r="Q87" s="158">
        <v>0</v>
      </c>
      <c r="R87" s="158">
        <f t="shared" si="1"/>
        <v>0</v>
      </c>
      <c r="S87" s="158">
        <v>0</v>
      </c>
      <c r="T87" s="159">
        <f t="shared" si="2"/>
        <v>0</v>
      </c>
      <c r="AR87" s="21" t="s">
        <v>86</v>
      </c>
      <c r="AT87" s="21" t="s">
        <v>152</v>
      </c>
      <c r="AU87" s="21" t="s">
        <v>80</v>
      </c>
      <c r="AY87" s="21" t="s">
        <v>150</v>
      </c>
      <c r="BE87" s="160">
        <f t="shared" si="3"/>
        <v>0</v>
      </c>
      <c r="BF87" s="160">
        <f t="shared" si="4"/>
        <v>0</v>
      </c>
      <c r="BG87" s="160">
        <f t="shared" si="5"/>
        <v>0</v>
      </c>
      <c r="BH87" s="160">
        <f t="shared" si="6"/>
        <v>0</v>
      </c>
      <c r="BI87" s="160">
        <f t="shared" si="7"/>
        <v>0</v>
      </c>
      <c r="BJ87" s="21" t="s">
        <v>11</v>
      </c>
      <c r="BK87" s="160">
        <f t="shared" si="9"/>
        <v>0</v>
      </c>
      <c r="BL87" s="21" t="s">
        <v>86</v>
      </c>
      <c r="BM87" s="21" t="s">
        <v>176</v>
      </c>
    </row>
    <row r="88" spans="2:65" s="1" customFormat="1" ht="16.5" customHeight="1">
      <c r="B88" s="149"/>
      <c r="C88" s="150" t="s">
        <v>89</v>
      </c>
      <c r="D88" s="150" t="s">
        <v>152</v>
      </c>
      <c r="E88" s="151" t="s">
        <v>843</v>
      </c>
      <c r="F88" s="152" t="s">
        <v>844</v>
      </c>
      <c r="G88" s="153" t="s">
        <v>194</v>
      </c>
      <c r="H88" s="154">
        <v>10</v>
      </c>
      <c r="I88" s="261"/>
      <c r="J88" s="155">
        <f t="shared" si="8"/>
        <v>0</v>
      </c>
      <c r="K88" s="152" t="s">
        <v>5</v>
      </c>
      <c r="L88" s="35"/>
      <c r="M88" s="156" t="s">
        <v>5</v>
      </c>
      <c r="N88" s="157" t="s">
        <v>43</v>
      </c>
      <c r="O88" s="158">
        <v>0</v>
      </c>
      <c r="P88" s="158">
        <f t="shared" si="0"/>
        <v>0</v>
      </c>
      <c r="Q88" s="158">
        <v>0</v>
      </c>
      <c r="R88" s="158">
        <f t="shared" si="1"/>
        <v>0</v>
      </c>
      <c r="S88" s="158">
        <v>0</v>
      </c>
      <c r="T88" s="159">
        <f t="shared" si="2"/>
        <v>0</v>
      </c>
      <c r="AR88" s="21" t="s">
        <v>86</v>
      </c>
      <c r="AT88" s="21" t="s">
        <v>152</v>
      </c>
      <c r="AU88" s="21" t="s">
        <v>80</v>
      </c>
      <c r="AY88" s="21" t="s">
        <v>150</v>
      </c>
      <c r="BE88" s="160">
        <f t="shared" si="3"/>
        <v>0</v>
      </c>
      <c r="BF88" s="160">
        <f t="shared" si="4"/>
        <v>0</v>
      </c>
      <c r="BG88" s="160">
        <f t="shared" si="5"/>
        <v>0</v>
      </c>
      <c r="BH88" s="160">
        <f t="shared" si="6"/>
        <v>0</v>
      </c>
      <c r="BI88" s="160">
        <f t="shared" si="7"/>
        <v>0</v>
      </c>
      <c r="BJ88" s="21" t="s">
        <v>11</v>
      </c>
      <c r="BK88" s="160">
        <f t="shared" si="9"/>
        <v>0</v>
      </c>
      <c r="BL88" s="21" t="s">
        <v>86</v>
      </c>
      <c r="BM88" s="21" t="s">
        <v>26</v>
      </c>
    </row>
    <row r="89" spans="2:65" s="1" customFormat="1" ht="16.5" customHeight="1">
      <c r="B89" s="149"/>
      <c r="C89" s="150" t="s">
        <v>92</v>
      </c>
      <c r="D89" s="150" t="s">
        <v>152</v>
      </c>
      <c r="E89" s="151" t="s">
        <v>845</v>
      </c>
      <c r="F89" s="152" t="s">
        <v>846</v>
      </c>
      <c r="G89" s="153" t="s">
        <v>194</v>
      </c>
      <c r="H89" s="154">
        <v>5</v>
      </c>
      <c r="I89" s="261"/>
      <c r="J89" s="155">
        <f t="shared" si="8"/>
        <v>0</v>
      </c>
      <c r="K89" s="152" t="s">
        <v>5</v>
      </c>
      <c r="L89" s="35"/>
      <c r="M89" s="156" t="s">
        <v>5</v>
      </c>
      <c r="N89" s="157" t="s">
        <v>43</v>
      </c>
      <c r="O89" s="158">
        <v>0</v>
      </c>
      <c r="P89" s="158">
        <f t="shared" si="0"/>
        <v>0</v>
      </c>
      <c r="Q89" s="158">
        <v>0</v>
      </c>
      <c r="R89" s="158">
        <f t="shared" si="1"/>
        <v>0</v>
      </c>
      <c r="S89" s="158">
        <v>0</v>
      </c>
      <c r="T89" s="159">
        <f t="shared" si="2"/>
        <v>0</v>
      </c>
      <c r="AR89" s="21" t="s">
        <v>86</v>
      </c>
      <c r="AT89" s="21" t="s">
        <v>152</v>
      </c>
      <c r="AU89" s="21" t="s">
        <v>80</v>
      </c>
      <c r="AY89" s="21" t="s">
        <v>150</v>
      </c>
      <c r="BE89" s="160">
        <f t="shared" si="3"/>
        <v>0</v>
      </c>
      <c r="BF89" s="160">
        <f t="shared" si="4"/>
        <v>0</v>
      </c>
      <c r="BG89" s="160">
        <f t="shared" si="5"/>
        <v>0</v>
      </c>
      <c r="BH89" s="160">
        <f t="shared" si="6"/>
        <v>0</v>
      </c>
      <c r="BI89" s="160">
        <f t="shared" si="7"/>
        <v>0</v>
      </c>
      <c r="BJ89" s="21" t="s">
        <v>11</v>
      </c>
      <c r="BK89" s="160">
        <f t="shared" si="9"/>
        <v>0</v>
      </c>
      <c r="BL89" s="21" t="s">
        <v>86</v>
      </c>
      <c r="BM89" s="21" t="s">
        <v>191</v>
      </c>
    </row>
    <row r="90" spans="2:65" s="1" customFormat="1" ht="16.5" customHeight="1">
      <c r="B90" s="149"/>
      <c r="C90" s="150" t="s">
        <v>95</v>
      </c>
      <c r="D90" s="150" t="s">
        <v>152</v>
      </c>
      <c r="E90" s="151" t="s">
        <v>847</v>
      </c>
      <c r="F90" s="152" t="s">
        <v>848</v>
      </c>
      <c r="G90" s="153" t="s">
        <v>243</v>
      </c>
      <c r="H90" s="154">
        <v>1</v>
      </c>
      <c r="I90" s="261"/>
      <c r="J90" s="155">
        <f t="shared" si="8"/>
        <v>0</v>
      </c>
      <c r="K90" s="152" t="s">
        <v>5</v>
      </c>
      <c r="L90" s="35"/>
      <c r="M90" s="156" t="s">
        <v>5</v>
      </c>
      <c r="N90" s="157" t="s">
        <v>43</v>
      </c>
      <c r="O90" s="158">
        <v>0</v>
      </c>
      <c r="P90" s="158">
        <f t="shared" si="0"/>
        <v>0</v>
      </c>
      <c r="Q90" s="158">
        <v>0</v>
      </c>
      <c r="R90" s="158">
        <f t="shared" si="1"/>
        <v>0</v>
      </c>
      <c r="S90" s="158">
        <v>0</v>
      </c>
      <c r="T90" s="159">
        <f t="shared" si="2"/>
        <v>0</v>
      </c>
      <c r="AR90" s="21" t="s">
        <v>86</v>
      </c>
      <c r="AT90" s="21" t="s">
        <v>152</v>
      </c>
      <c r="AU90" s="21" t="s">
        <v>80</v>
      </c>
      <c r="AY90" s="21" t="s">
        <v>150</v>
      </c>
      <c r="BE90" s="160">
        <f t="shared" si="3"/>
        <v>0</v>
      </c>
      <c r="BF90" s="160">
        <f t="shared" si="4"/>
        <v>0</v>
      </c>
      <c r="BG90" s="160">
        <f t="shared" si="5"/>
        <v>0</v>
      </c>
      <c r="BH90" s="160">
        <f t="shared" si="6"/>
        <v>0</v>
      </c>
      <c r="BI90" s="160">
        <f t="shared" si="7"/>
        <v>0</v>
      </c>
      <c r="BJ90" s="21" t="s">
        <v>11</v>
      </c>
      <c r="BK90" s="160">
        <f t="shared" si="9"/>
        <v>0</v>
      </c>
      <c r="BL90" s="21" t="s">
        <v>86</v>
      </c>
      <c r="BM90" s="21" t="s">
        <v>200</v>
      </c>
    </row>
    <row r="91" spans="2:65" s="1" customFormat="1" ht="16.5" customHeight="1">
      <c r="B91" s="149"/>
      <c r="C91" s="150" t="s">
        <v>176</v>
      </c>
      <c r="D91" s="150" t="s">
        <v>152</v>
      </c>
      <c r="E91" s="151" t="s">
        <v>849</v>
      </c>
      <c r="F91" s="152" t="s">
        <v>850</v>
      </c>
      <c r="G91" s="153" t="s">
        <v>243</v>
      </c>
      <c r="H91" s="154">
        <v>2</v>
      </c>
      <c r="I91" s="261"/>
      <c r="J91" s="155">
        <f t="shared" si="8"/>
        <v>0</v>
      </c>
      <c r="K91" s="152" t="s">
        <v>5</v>
      </c>
      <c r="L91" s="35"/>
      <c r="M91" s="156" t="s">
        <v>5</v>
      </c>
      <c r="N91" s="157" t="s">
        <v>43</v>
      </c>
      <c r="O91" s="158">
        <v>0</v>
      </c>
      <c r="P91" s="158">
        <f t="shared" si="0"/>
        <v>0</v>
      </c>
      <c r="Q91" s="158">
        <v>0</v>
      </c>
      <c r="R91" s="158">
        <f t="shared" si="1"/>
        <v>0</v>
      </c>
      <c r="S91" s="158">
        <v>0</v>
      </c>
      <c r="T91" s="159">
        <f t="shared" si="2"/>
        <v>0</v>
      </c>
      <c r="AR91" s="21" t="s">
        <v>86</v>
      </c>
      <c r="AT91" s="21" t="s">
        <v>152</v>
      </c>
      <c r="AU91" s="21" t="s">
        <v>80</v>
      </c>
      <c r="AY91" s="21" t="s">
        <v>150</v>
      </c>
      <c r="BE91" s="160">
        <f t="shared" si="3"/>
        <v>0</v>
      </c>
      <c r="BF91" s="160">
        <f t="shared" si="4"/>
        <v>0</v>
      </c>
      <c r="BG91" s="160">
        <f t="shared" si="5"/>
        <v>0</v>
      </c>
      <c r="BH91" s="160">
        <f t="shared" si="6"/>
        <v>0</v>
      </c>
      <c r="BI91" s="160">
        <f t="shared" si="7"/>
        <v>0</v>
      </c>
      <c r="BJ91" s="21" t="s">
        <v>11</v>
      </c>
      <c r="BK91" s="160">
        <f t="shared" si="9"/>
        <v>0</v>
      </c>
      <c r="BL91" s="21" t="s">
        <v>86</v>
      </c>
      <c r="BM91" s="21" t="s">
        <v>207</v>
      </c>
    </row>
    <row r="92" spans="2:65" s="1" customFormat="1" ht="16.5" customHeight="1">
      <c r="B92" s="149"/>
      <c r="C92" s="150" t="s">
        <v>181</v>
      </c>
      <c r="D92" s="150" t="s">
        <v>152</v>
      </c>
      <c r="E92" s="151" t="s">
        <v>851</v>
      </c>
      <c r="F92" s="152" t="s">
        <v>852</v>
      </c>
      <c r="G92" s="153" t="s">
        <v>194</v>
      </c>
      <c r="H92" s="154">
        <v>27</v>
      </c>
      <c r="I92" s="261"/>
      <c r="J92" s="155">
        <f t="shared" si="8"/>
        <v>0</v>
      </c>
      <c r="K92" s="152" t="s">
        <v>5</v>
      </c>
      <c r="L92" s="35"/>
      <c r="M92" s="156" t="s">
        <v>5</v>
      </c>
      <c r="N92" s="157" t="s">
        <v>43</v>
      </c>
      <c r="O92" s="158">
        <v>0</v>
      </c>
      <c r="P92" s="158">
        <f t="shared" si="0"/>
        <v>0</v>
      </c>
      <c r="Q92" s="158">
        <v>0</v>
      </c>
      <c r="R92" s="158">
        <f t="shared" si="1"/>
        <v>0</v>
      </c>
      <c r="S92" s="158">
        <v>0</v>
      </c>
      <c r="T92" s="159">
        <f t="shared" si="2"/>
        <v>0</v>
      </c>
      <c r="AR92" s="21" t="s">
        <v>86</v>
      </c>
      <c r="AT92" s="21" t="s">
        <v>152</v>
      </c>
      <c r="AU92" s="21" t="s">
        <v>80</v>
      </c>
      <c r="AY92" s="21" t="s">
        <v>150</v>
      </c>
      <c r="BE92" s="160">
        <f t="shared" si="3"/>
        <v>0</v>
      </c>
      <c r="BF92" s="160">
        <f t="shared" si="4"/>
        <v>0</v>
      </c>
      <c r="BG92" s="160">
        <f t="shared" si="5"/>
        <v>0</v>
      </c>
      <c r="BH92" s="160">
        <f t="shared" si="6"/>
        <v>0</v>
      </c>
      <c r="BI92" s="160">
        <f t="shared" si="7"/>
        <v>0</v>
      </c>
      <c r="BJ92" s="21" t="s">
        <v>11</v>
      </c>
      <c r="BK92" s="160">
        <f t="shared" si="9"/>
        <v>0</v>
      </c>
      <c r="BL92" s="21" t="s">
        <v>86</v>
      </c>
      <c r="BM92" s="21" t="s">
        <v>216</v>
      </c>
    </row>
    <row r="93" spans="2:65" s="1" customFormat="1" ht="25.5" customHeight="1">
      <c r="B93" s="149"/>
      <c r="C93" s="150" t="s">
        <v>26</v>
      </c>
      <c r="D93" s="150" t="s">
        <v>152</v>
      </c>
      <c r="E93" s="151" t="s">
        <v>853</v>
      </c>
      <c r="F93" s="152" t="s">
        <v>854</v>
      </c>
      <c r="G93" s="153" t="s">
        <v>179</v>
      </c>
      <c r="H93" s="154">
        <v>0.123</v>
      </c>
      <c r="I93" s="261"/>
      <c r="J93" s="155">
        <f t="shared" si="8"/>
        <v>0</v>
      </c>
      <c r="K93" s="152" t="s">
        <v>5</v>
      </c>
      <c r="L93" s="35"/>
      <c r="M93" s="156" t="s">
        <v>5</v>
      </c>
      <c r="N93" s="157" t="s">
        <v>43</v>
      </c>
      <c r="O93" s="158">
        <v>0</v>
      </c>
      <c r="P93" s="158">
        <f t="shared" si="0"/>
        <v>0</v>
      </c>
      <c r="Q93" s="158">
        <v>0</v>
      </c>
      <c r="R93" s="158">
        <f t="shared" si="1"/>
        <v>0</v>
      </c>
      <c r="S93" s="158">
        <v>0</v>
      </c>
      <c r="T93" s="159">
        <f t="shared" si="2"/>
        <v>0</v>
      </c>
      <c r="AR93" s="21" t="s">
        <v>86</v>
      </c>
      <c r="AT93" s="21" t="s">
        <v>152</v>
      </c>
      <c r="AU93" s="21" t="s">
        <v>80</v>
      </c>
      <c r="AY93" s="21" t="s">
        <v>150</v>
      </c>
      <c r="BE93" s="160">
        <f t="shared" si="3"/>
        <v>0</v>
      </c>
      <c r="BF93" s="160">
        <f t="shared" si="4"/>
        <v>0</v>
      </c>
      <c r="BG93" s="160">
        <f t="shared" si="5"/>
        <v>0</v>
      </c>
      <c r="BH93" s="160">
        <f t="shared" si="6"/>
        <v>0</v>
      </c>
      <c r="BI93" s="160">
        <f t="shared" si="7"/>
        <v>0</v>
      </c>
      <c r="BJ93" s="21" t="s">
        <v>11</v>
      </c>
      <c r="BK93" s="160">
        <f t="shared" si="9"/>
        <v>0</v>
      </c>
      <c r="BL93" s="21" t="s">
        <v>86</v>
      </c>
      <c r="BM93" s="21" t="s">
        <v>224</v>
      </c>
    </row>
    <row r="94" spans="2:65" s="1" customFormat="1" ht="16.5" customHeight="1">
      <c r="B94" s="149"/>
      <c r="C94" s="150" t="s">
        <v>186</v>
      </c>
      <c r="D94" s="150" t="s">
        <v>152</v>
      </c>
      <c r="E94" s="151" t="s">
        <v>855</v>
      </c>
      <c r="F94" s="152" t="s">
        <v>856</v>
      </c>
      <c r="G94" s="153" t="s">
        <v>840</v>
      </c>
      <c r="H94" s="154">
        <v>1</v>
      </c>
      <c r="I94" s="261"/>
      <c r="J94" s="155">
        <f t="shared" si="8"/>
        <v>0</v>
      </c>
      <c r="K94" s="152" t="s">
        <v>5</v>
      </c>
      <c r="L94" s="35"/>
      <c r="M94" s="156" t="s">
        <v>5</v>
      </c>
      <c r="N94" s="157" t="s">
        <v>43</v>
      </c>
      <c r="O94" s="158">
        <v>0</v>
      </c>
      <c r="P94" s="158">
        <f t="shared" si="0"/>
        <v>0</v>
      </c>
      <c r="Q94" s="158">
        <v>0</v>
      </c>
      <c r="R94" s="158">
        <f t="shared" si="1"/>
        <v>0</v>
      </c>
      <c r="S94" s="158">
        <v>0</v>
      </c>
      <c r="T94" s="159">
        <f t="shared" si="2"/>
        <v>0</v>
      </c>
      <c r="AR94" s="21" t="s">
        <v>86</v>
      </c>
      <c r="AT94" s="21" t="s">
        <v>152</v>
      </c>
      <c r="AU94" s="21" t="s">
        <v>80</v>
      </c>
      <c r="AY94" s="21" t="s">
        <v>150</v>
      </c>
      <c r="BE94" s="160">
        <f t="shared" si="3"/>
        <v>0</v>
      </c>
      <c r="BF94" s="160">
        <f t="shared" si="4"/>
        <v>0</v>
      </c>
      <c r="BG94" s="160">
        <f t="shared" si="5"/>
        <v>0</v>
      </c>
      <c r="BH94" s="160">
        <f t="shared" si="6"/>
        <v>0</v>
      </c>
      <c r="BI94" s="160">
        <f t="shared" si="7"/>
        <v>0</v>
      </c>
      <c r="BJ94" s="21" t="s">
        <v>11</v>
      </c>
      <c r="BK94" s="160">
        <f t="shared" si="9"/>
        <v>0</v>
      </c>
      <c r="BL94" s="21" t="s">
        <v>86</v>
      </c>
      <c r="BM94" s="21" t="s">
        <v>231</v>
      </c>
    </row>
    <row r="95" spans="2:65" s="1" customFormat="1" ht="16.5" customHeight="1">
      <c r="B95" s="149"/>
      <c r="C95" s="150" t="s">
        <v>191</v>
      </c>
      <c r="D95" s="150" t="s">
        <v>152</v>
      </c>
      <c r="E95" s="151" t="s">
        <v>857</v>
      </c>
      <c r="F95" s="152" t="s">
        <v>858</v>
      </c>
      <c r="G95" s="153" t="s">
        <v>840</v>
      </c>
      <c r="H95" s="154">
        <v>1</v>
      </c>
      <c r="I95" s="261"/>
      <c r="J95" s="155">
        <f t="shared" si="8"/>
        <v>0</v>
      </c>
      <c r="K95" s="152" t="s">
        <v>5</v>
      </c>
      <c r="L95" s="35"/>
      <c r="M95" s="156" t="s">
        <v>5</v>
      </c>
      <c r="N95" s="157" t="s">
        <v>43</v>
      </c>
      <c r="O95" s="158">
        <v>0</v>
      </c>
      <c r="P95" s="158">
        <f t="shared" si="0"/>
        <v>0</v>
      </c>
      <c r="Q95" s="158">
        <v>0</v>
      </c>
      <c r="R95" s="158">
        <f t="shared" si="1"/>
        <v>0</v>
      </c>
      <c r="S95" s="158">
        <v>0</v>
      </c>
      <c r="T95" s="159">
        <f t="shared" si="2"/>
        <v>0</v>
      </c>
      <c r="AR95" s="21" t="s">
        <v>86</v>
      </c>
      <c r="AT95" s="21" t="s">
        <v>152</v>
      </c>
      <c r="AU95" s="21" t="s">
        <v>80</v>
      </c>
      <c r="AY95" s="21" t="s">
        <v>150</v>
      </c>
      <c r="BE95" s="160">
        <f t="shared" si="3"/>
        <v>0</v>
      </c>
      <c r="BF95" s="160">
        <f t="shared" si="4"/>
        <v>0</v>
      </c>
      <c r="BG95" s="160">
        <f t="shared" si="5"/>
        <v>0</v>
      </c>
      <c r="BH95" s="160">
        <f t="shared" si="6"/>
        <v>0</v>
      </c>
      <c r="BI95" s="160">
        <f t="shared" si="7"/>
        <v>0</v>
      </c>
      <c r="BJ95" s="21" t="s">
        <v>11</v>
      </c>
      <c r="BK95" s="160">
        <f t="shared" si="9"/>
        <v>0</v>
      </c>
      <c r="BL95" s="21" t="s">
        <v>86</v>
      </c>
      <c r="BM95" s="21" t="s">
        <v>240</v>
      </c>
    </row>
    <row r="96" spans="2:65" s="1" customFormat="1" ht="16.5" customHeight="1">
      <c r="B96" s="149"/>
      <c r="C96" s="150" t="s">
        <v>196</v>
      </c>
      <c r="D96" s="150" t="s">
        <v>152</v>
      </c>
      <c r="E96" s="151" t="s">
        <v>859</v>
      </c>
      <c r="F96" s="152" t="s">
        <v>860</v>
      </c>
      <c r="G96" s="153" t="s">
        <v>179</v>
      </c>
      <c r="H96" s="154">
        <v>0.308</v>
      </c>
      <c r="I96" s="261"/>
      <c r="J96" s="155">
        <f t="shared" si="8"/>
        <v>0</v>
      </c>
      <c r="K96" s="152" t="s">
        <v>5</v>
      </c>
      <c r="L96" s="35"/>
      <c r="M96" s="156" t="s">
        <v>5</v>
      </c>
      <c r="N96" s="157" t="s">
        <v>43</v>
      </c>
      <c r="O96" s="158">
        <v>0</v>
      </c>
      <c r="P96" s="158">
        <f t="shared" si="0"/>
        <v>0</v>
      </c>
      <c r="Q96" s="158">
        <v>0</v>
      </c>
      <c r="R96" s="158">
        <f t="shared" si="1"/>
        <v>0</v>
      </c>
      <c r="S96" s="158">
        <v>0</v>
      </c>
      <c r="T96" s="159">
        <f t="shared" si="2"/>
        <v>0</v>
      </c>
      <c r="AR96" s="21" t="s">
        <v>86</v>
      </c>
      <c r="AT96" s="21" t="s">
        <v>152</v>
      </c>
      <c r="AU96" s="21" t="s">
        <v>80</v>
      </c>
      <c r="AY96" s="21" t="s">
        <v>150</v>
      </c>
      <c r="BE96" s="160">
        <f t="shared" si="3"/>
        <v>0</v>
      </c>
      <c r="BF96" s="160">
        <f t="shared" si="4"/>
        <v>0</v>
      </c>
      <c r="BG96" s="160">
        <f t="shared" si="5"/>
        <v>0</v>
      </c>
      <c r="BH96" s="160">
        <f t="shared" si="6"/>
        <v>0</v>
      </c>
      <c r="BI96" s="160">
        <f t="shared" si="7"/>
        <v>0</v>
      </c>
      <c r="BJ96" s="21" t="s">
        <v>11</v>
      </c>
      <c r="BK96" s="160">
        <f t="shared" si="9"/>
        <v>0</v>
      </c>
      <c r="BL96" s="21" t="s">
        <v>86</v>
      </c>
      <c r="BM96" s="21" t="s">
        <v>250</v>
      </c>
    </row>
    <row r="97" spans="2:65" s="10" customFormat="1" ht="29.85" customHeight="1">
      <c r="B97" s="137"/>
      <c r="D97" s="138" t="s">
        <v>71</v>
      </c>
      <c r="E97" s="147" t="s">
        <v>861</v>
      </c>
      <c r="F97" s="147" t="s">
        <v>862</v>
      </c>
      <c r="J97" s="148">
        <f>BK97</f>
        <v>0</v>
      </c>
      <c r="L97" s="137"/>
      <c r="M97" s="141"/>
      <c r="N97" s="142"/>
      <c r="O97" s="142"/>
      <c r="P97" s="143">
        <f>SUM(P98:P134)</f>
        <v>0</v>
      </c>
      <c r="Q97" s="142"/>
      <c r="R97" s="143">
        <f>SUM(R98:R134)</f>
        <v>0</v>
      </c>
      <c r="S97" s="142"/>
      <c r="T97" s="144">
        <f>SUM(T98:T134)</f>
        <v>0</v>
      </c>
      <c r="AR97" s="138" t="s">
        <v>80</v>
      </c>
      <c r="AT97" s="145" t="s">
        <v>71</v>
      </c>
      <c r="AU97" s="145" t="s">
        <v>11</v>
      </c>
      <c r="AY97" s="138" t="s">
        <v>150</v>
      </c>
      <c r="BK97" s="146">
        <f>SUM(BK98:BK134)</f>
        <v>0</v>
      </c>
    </row>
    <row r="98" spans="2:65" s="1" customFormat="1" ht="16.5" customHeight="1">
      <c r="B98" s="149"/>
      <c r="C98" s="150" t="s">
        <v>200</v>
      </c>
      <c r="D98" s="150" t="s">
        <v>152</v>
      </c>
      <c r="E98" s="151" t="s">
        <v>863</v>
      </c>
      <c r="F98" s="152" t="s">
        <v>864</v>
      </c>
      <c r="G98" s="153" t="s">
        <v>194</v>
      </c>
      <c r="H98" s="154">
        <v>7</v>
      </c>
      <c r="I98" s="261"/>
      <c r="J98" s="155">
        <f t="shared" ref="J98:J134" si="10">ROUND(I98*H98,2)</f>
        <v>0</v>
      </c>
      <c r="K98" s="152" t="s">
        <v>5</v>
      </c>
      <c r="L98" s="35"/>
      <c r="M98" s="156" t="s">
        <v>5</v>
      </c>
      <c r="N98" s="157" t="s">
        <v>43</v>
      </c>
      <c r="O98" s="158">
        <v>0</v>
      </c>
      <c r="P98" s="158">
        <f t="shared" ref="P98:P134" si="11">O98*H98</f>
        <v>0</v>
      </c>
      <c r="Q98" s="158">
        <v>0</v>
      </c>
      <c r="R98" s="158">
        <f t="shared" ref="R98:R134" si="12">Q98*H98</f>
        <v>0</v>
      </c>
      <c r="S98" s="158">
        <v>0</v>
      </c>
      <c r="T98" s="159">
        <f t="shared" ref="T98:T134" si="13">S98*H98</f>
        <v>0</v>
      </c>
      <c r="AR98" s="21" t="s">
        <v>207</v>
      </c>
      <c r="AT98" s="21" t="s">
        <v>152</v>
      </c>
      <c r="AU98" s="21" t="s">
        <v>80</v>
      </c>
      <c r="AY98" s="21" t="s">
        <v>150</v>
      </c>
      <c r="BE98" s="160">
        <f t="shared" ref="BE98:BE134" si="14">IF(N98="základní",J98,0)</f>
        <v>0</v>
      </c>
      <c r="BF98" s="160">
        <f t="shared" ref="BF98:BF134" si="15">IF(N98="snížená",J98,0)</f>
        <v>0</v>
      </c>
      <c r="BG98" s="160">
        <f t="shared" ref="BG98:BG134" si="16">IF(N98="zákl. přenesená",J98,0)</f>
        <v>0</v>
      </c>
      <c r="BH98" s="160">
        <f t="shared" ref="BH98:BH134" si="17">IF(N98="sníž. přenesená",J98,0)</f>
        <v>0</v>
      </c>
      <c r="BI98" s="160">
        <f t="shared" ref="BI98:BI134" si="18">IF(N98="nulová",J98,0)</f>
        <v>0</v>
      </c>
      <c r="BJ98" s="21" t="s">
        <v>11</v>
      </c>
      <c r="BK98" s="160">
        <f t="shared" ref="BK98:BK134" si="19">ROUND(I98*H98,2)</f>
        <v>0</v>
      </c>
      <c r="BL98" s="21" t="s">
        <v>207</v>
      </c>
      <c r="BM98" s="21" t="s">
        <v>258</v>
      </c>
    </row>
    <row r="99" spans="2:65" s="1" customFormat="1" ht="16.5" customHeight="1">
      <c r="B99" s="149"/>
      <c r="C99" s="150" t="s">
        <v>12</v>
      </c>
      <c r="D99" s="150" t="s">
        <v>152</v>
      </c>
      <c r="E99" s="151" t="s">
        <v>865</v>
      </c>
      <c r="F99" s="152" t="s">
        <v>866</v>
      </c>
      <c r="G99" s="153" t="s">
        <v>194</v>
      </c>
      <c r="H99" s="154">
        <v>2.5</v>
      </c>
      <c r="I99" s="261"/>
      <c r="J99" s="155">
        <f t="shared" si="10"/>
        <v>0</v>
      </c>
      <c r="K99" s="152" t="s">
        <v>5</v>
      </c>
      <c r="L99" s="35"/>
      <c r="M99" s="156" t="s">
        <v>5</v>
      </c>
      <c r="N99" s="157" t="s">
        <v>43</v>
      </c>
      <c r="O99" s="158">
        <v>0</v>
      </c>
      <c r="P99" s="158">
        <f t="shared" si="11"/>
        <v>0</v>
      </c>
      <c r="Q99" s="158">
        <v>0</v>
      </c>
      <c r="R99" s="158">
        <f t="shared" si="12"/>
        <v>0</v>
      </c>
      <c r="S99" s="158">
        <v>0</v>
      </c>
      <c r="T99" s="159">
        <f t="shared" si="13"/>
        <v>0</v>
      </c>
      <c r="AR99" s="21" t="s">
        <v>207</v>
      </c>
      <c r="AT99" s="21" t="s">
        <v>152</v>
      </c>
      <c r="AU99" s="21" t="s">
        <v>80</v>
      </c>
      <c r="AY99" s="21" t="s">
        <v>150</v>
      </c>
      <c r="BE99" s="160">
        <f t="shared" si="14"/>
        <v>0</v>
      </c>
      <c r="BF99" s="160">
        <f t="shared" si="15"/>
        <v>0</v>
      </c>
      <c r="BG99" s="160">
        <f t="shared" si="16"/>
        <v>0</v>
      </c>
      <c r="BH99" s="160">
        <f t="shared" si="17"/>
        <v>0</v>
      </c>
      <c r="BI99" s="160">
        <f t="shared" si="18"/>
        <v>0</v>
      </c>
      <c r="BJ99" s="21" t="s">
        <v>11</v>
      </c>
      <c r="BK99" s="160">
        <f t="shared" si="19"/>
        <v>0</v>
      </c>
      <c r="BL99" s="21" t="s">
        <v>207</v>
      </c>
      <c r="BM99" s="21" t="s">
        <v>266</v>
      </c>
    </row>
    <row r="100" spans="2:65" s="1" customFormat="1" ht="16.5" customHeight="1">
      <c r="B100" s="149"/>
      <c r="C100" s="150" t="s">
        <v>207</v>
      </c>
      <c r="D100" s="150" t="s">
        <v>152</v>
      </c>
      <c r="E100" s="151" t="s">
        <v>867</v>
      </c>
      <c r="F100" s="152" t="s">
        <v>868</v>
      </c>
      <c r="G100" s="153" t="s">
        <v>194</v>
      </c>
      <c r="H100" s="154">
        <v>4</v>
      </c>
      <c r="I100" s="261"/>
      <c r="J100" s="155">
        <f t="shared" si="10"/>
        <v>0</v>
      </c>
      <c r="K100" s="152" t="s">
        <v>5</v>
      </c>
      <c r="L100" s="35"/>
      <c r="M100" s="156" t="s">
        <v>5</v>
      </c>
      <c r="N100" s="157" t="s">
        <v>43</v>
      </c>
      <c r="O100" s="158">
        <v>0</v>
      </c>
      <c r="P100" s="158">
        <f t="shared" si="11"/>
        <v>0</v>
      </c>
      <c r="Q100" s="158">
        <v>0</v>
      </c>
      <c r="R100" s="158">
        <f t="shared" si="12"/>
        <v>0</v>
      </c>
      <c r="S100" s="158">
        <v>0</v>
      </c>
      <c r="T100" s="159">
        <f t="shared" si="13"/>
        <v>0</v>
      </c>
      <c r="AR100" s="21" t="s">
        <v>207</v>
      </c>
      <c r="AT100" s="21" t="s">
        <v>152</v>
      </c>
      <c r="AU100" s="21" t="s">
        <v>80</v>
      </c>
      <c r="AY100" s="21" t="s">
        <v>150</v>
      </c>
      <c r="BE100" s="160">
        <f t="shared" si="14"/>
        <v>0</v>
      </c>
      <c r="BF100" s="160">
        <f t="shared" si="15"/>
        <v>0</v>
      </c>
      <c r="BG100" s="160">
        <f t="shared" si="16"/>
        <v>0</v>
      </c>
      <c r="BH100" s="160">
        <f t="shared" si="17"/>
        <v>0</v>
      </c>
      <c r="BI100" s="160">
        <f t="shared" si="18"/>
        <v>0</v>
      </c>
      <c r="BJ100" s="21" t="s">
        <v>11</v>
      </c>
      <c r="BK100" s="160">
        <f t="shared" si="19"/>
        <v>0</v>
      </c>
      <c r="BL100" s="21" t="s">
        <v>207</v>
      </c>
      <c r="BM100" s="21" t="s">
        <v>276</v>
      </c>
    </row>
    <row r="101" spans="2:65" s="1" customFormat="1" ht="16.5" customHeight="1">
      <c r="B101" s="149"/>
      <c r="C101" s="150" t="s">
        <v>212</v>
      </c>
      <c r="D101" s="150" t="s">
        <v>152</v>
      </c>
      <c r="E101" s="151" t="s">
        <v>869</v>
      </c>
      <c r="F101" s="152" t="s">
        <v>870</v>
      </c>
      <c r="G101" s="153" t="s">
        <v>194</v>
      </c>
      <c r="H101" s="154">
        <v>5</v>
      </c>
      <c r="I101" s="261"/>
      <c r="J101" s="155">
        <f t="shared" si="10"/>
        <v>0</v>
      </c>
      <c r="K101" s="152" t="s">
        <v>5</v>
      </c>
      <c r="L101" s="35"/>
      <c r="M101" s="156" t="s">
        <v>5</v>
      </c>
      <c r="N101" s="157" t="s">
        <v>43</v>
      </c>
      <c r="O101" s="158">
        <v>0</v>
      </c>
      <c r="P101" s="158">
        <f t="shared" si="11"/>
        <v>0</v>
      </c>
      <c r="Q101" s="158">
        <v>0</v>
      </c>
      <c r="R101" s="158">
        <f t="shared" si="12"/>
        <v>0</v>
      </c>
      <c r="S101" s="158">
        <v>0</v>
      </c>
      <c r="T101" s="159">
        <f t="shared" si="13"/>
        <v>0</v>
      </c>
      <c r="AR101" s="21" t="s">
        <v>207</v>
      </c>
      <c r="AT101" s="21" t="s">
        <v>152</v>
      </c>
      <c r="AU101" s="21" t="s">
        <v>80</v>
      </c>
      <c r="AY101" s="21" t="s">
        <v>150</v>
      </c>
      <c r="BE101" s="160">
        <f t="shared" si="14"/>
        <v>0</v>
      </c>
      <c r="BF101" s="160">
        <f t="shared" si="15"/>
        <v>0</v>
      </c>
      <c r="BG101" s="160">
        <f t="shared" si="16"/>
        <v>0</v>
      </c>
      <c r="BH101" s="160">
        <f t="shared" si="17"/>
        <v>0</v>
      </c>
      <c r="BI101" s="160">
        <f t="shared" si="18"/>
        <v>0</v>
      </c>
      <c r="BJ101" s="21" t="s">
        <v>11</v>
      </c>
      <c r="BK101" s="160">
        <f t="shared" si="19"/>
        <v>0</v>
      </c>
      <c r="BL101" s="21" t="s">
        <v>207</v>
      </c>
      <c r="BM101" s="21" t="s">
        <v>284</v>
      </c>
    </row>
    <row r="102" spans="2:65" s="1" customFormat="1" ht="16.5" customHeight="1">
      <c r="B102" s="149"/>
      <c r="C102" s="150" t="s">
        <v>216</v>
      </c>
      <c r="D102" s="150" t="s">
        <v>152</v>
      </c>
      <c r="E102" s="151" t="s">
        <v>871</v>
      </c>
      <c r="F102" s="152" t="s">
        <v>872</v>
      </c>
      <c r="G102" s="153" t="s">
        <v>194</v>
      </c>
      <c r="H102" s="154">
        <v>6</v>
      </c>
      <c r="I102" s="261"/>
      <c r="J102" s="155">
        <f t="shared" si="10"/>
        <v>0</v>
      </c>
      <c r="K102" s="152" t="s">
        <v>5</v>
      </c>
      <c r="L102" s="35"/>
      <c r="M102" s="156" t="s">
        <v>5</v>
      </c>
      <c r="N102" s="157" t="s">
        <v>43</v>
      </c>
      <c r="O102" s="158">
        <v>0</v>
      </c>
      <c r="P102" s="158">
        <f t="shared" si="11"/>
        <v>0</v>
      </c>
      <c r="Q102" s="158">
        <v>0</v>
      </c>
      <c r="R102" s="158">
        <f t="shared" si="12"/>
        <v>0</v>
      </c>
      <c r="S102" s="158">
        <v>0</v>
      </c>
      <c r="T102" s="159">
        <f t="shared" si="13"/>
        <v>0</v>
      </c>
      <c r="AR102" s="21" t="s">
        <v>207</v>
      </c>
      <c r="AT102" s="21" t="s">
        <v>152</v>
      </c>
      <c r="AU102" s="21" t="s">
        <v>80</v>
      </c>
      <c r="AY102" s="21" t="s">
        <v>150</v>
      </c>
      <c r="BE102" s="160">
        <f t="shared" si="14"/>
        <v>0</v>
      </c>
      <c r="BF102" s="160">
        <f t="shared" si="15"/>
        <v>0</v>
      </c>
      <c r="BG102" s="160">
        <f t="shared" si="16"/>
        <v>0</v>
      </c>
      <c r="BH102" s="160">
        <f t="shared" si="17"/>
        <v>0</v>
      </c>
      <c r="BI102" s="160">
        <f t="shared" si="18"/>
        <v>0</v>
      </c>
      <c r="BJ102" s="21" t="s">
        <v>11</v>
      </c>
      <c r="BK102" s="160">
        <f t="shared" si="19"/>
        <v>0</v>
      </c>
      <c r="BL102" s="21" t="s">
        <v>207</v>
      </c>
      <c r="BM102" s="21" t="s">
        <v>292</v>
      </c>
    </row>
    <row r="103" spans="2:65" s="1" customFormat="1" ht="16.5" customHeight="1">
      <c r="B103" s="149"/>
      <c r="C103" s="150" t="s">
        <v>220</v>
      </c>
      <c r="D103" s="150" t="s">
        <v>152</v>
      </c>
      <c r="E103" s="151" t="s">
        <v>873</v>
      </c>
      <c r="F103" s="152" t="s">
        <v>874</v>
      </c>
      <c r="G103" s="153" t="s">
        <v>243</v>
      </c>
      <c r="H103" s="154">
        <v>2</v>
      </c>
      <c r="I103" s="261"/>
      <c r="J103" s="155">
        <f t="shared" si="10"/>
        <v>0</v>
      </c>
      <c r="K103" s="152" t="s">
        <v>5</v>
      </c>
      <c r="L103" s="35"/>
      <c r="M103" s="156" t="s">
        <v>5</v>
      </c>
      <c r="N103" s="157" t="s">
        <v>43</v>
      </c>
      <c r="O103" s="158">
        <v>0</v>
      </c>
      <c r="P103" s="158">
        <f t="shared" si="11"/>
        <v>0</v>
      </c>
      <c r="Q103" s="158">
        <v>0</v>
      </c>
      <c r="R103" s="158">
        <f t="shared" si="12"/>
        <v>0</v>
      </c>
      <c r="S103" s="158">
        <v>0</v>
      </c>
      <c r="T103" s="159">
        <f t="shared" si="13"/>
        <v>0</v>
      </c>
      <c r="AR103" s="21" t="s">
        <v>207</v>
      </c>
      <c r="AT103" s="21" t="s">
        <v>152</v>
      </c>
      <c r="AU103" s="21" t="s">
        <v>80</v>
      </c>
      <c r="AY103" s="21" t="s">
        <v>150</v>
      </c>
      <c r="BE103" s="160">
        <f t="shared" si="14"/>
        <v>0</v>
      </c>
      <c r="BF103" s="160">
        <f t="shared" si="15"/>
        <v>0</v>
      </c>
      <c r="BG103" s="160">
        <f t="shared" si="16"/>
        <v>0</v>
      </c>
      <c r="BH103" s="160">
        <f t="shared" si="17"/>
        <v>0</v>
      </c>
      <c r="BI103" s="160">
        <f t="shared" si="18"/>
        <v>0</v>
      </c>
      <c r="BJ103" s="21" t="s">
        <v>11</v>
      </c>
      <c r="BK103" s="160">
        <f t="shared" si="19"/>
        <v>0</v>
      </c>
      <c r="BL103" s="21" t="s">
        <v>207</v>
      </c>
      <c r="BM103" s="21" t="s">
        <v>300</v>
      </c>
    </row>
    <row r="104" spans="2:65" s="1" customFormat="1" ht="16.5" customHeight="1">
      <c r="B104" s="149"/>
      <c r="C104" s="150" t="s">
        <v>224</v>
      </c>
      <c r="D104" s="150" t="s">
        <v>152</v>
      </c>
      <c r="E104" s="151" t="s">
        <v>875</v>
      </c>
      <c r="F104" s="152" t="s">
        <v>876</v>
      </c>
      <c r="G104" s="153" t="s">
        <v>243</v>
      </c>
      <c r="H104" s="154">
        <v>1</v>
      </c>
      <c r="I104" s="261"/>
      <c r="J104" s="155">
        <f t="shared" si="10"/>
        <v>0</v>
      </c>
      <c r="K104" s="152" t="s">
        <v>5</v>
      </c>
      <c r="L104" s="35"/>
      <c r="M104" s="156" t="s">
        <v>5</v>
      </c>
      <c r="N104" s="157" t="s">
        <v>43</v>
      </c>
      <c r="O104" s="158">
        <v>0</v>
      </c>
      <c r="P104" s="158">
        <f t="shared" si="11"/>
        <v>0</v>
      </c>
      <c r="Q104" s="158">
        <v>0</v>
      </c>
      <c r="R104" s="158">
        <f t="shared" si="12"/>
        <v>0</v>
      </c>
      <c r="S104" s="158">
        <v>0</v>
      </c>
      <c r="T104" s="159">
        <f t="shared" si="13"/>
        <v>0</v>
      </c>
      <c r="AR104" s="21" t="s">
        <v>207</v>
      </c>
      <c r="AT104" s="21" t="s">
        <v>152</v>
      </c>
      <c r="AU104" s="21" t="s">
        <v>80</v>
      </c>
      <c r="AY104" s="21" t="s">
        <v>150</v>
      </c>
      <c r="BE104" s="160">
        <f t="shared" si="14"/>
        <v>0</v>
      </c>
      <c r="BF104" s="160">
        <f t="shared" si="15"/>
        <v>0</v>
      </c>
      <c r="BG104" s="160">
        <f t="shared" si="16"/>
        <v>0</v>
      </c>
      <c r="BH104" s="160">
        <f t="shared" si="17"/>
        <v>0</v>
      </c>
      <c r="BI104" s="160">
        <f t="shared" si="18"/>
        <v>0</v>
      </c>
      <c r="BJ104" s="21" t="s">
        <v>11</v>
      </c>
      <c r="BK104" s="160">
        <f t="shared" si="19"/>
        <v>0</v>
      </c>
      <c r="BL104" s="21" t="s">
        <v>207</v>
      </c>
      <c r="BM104" s="21" t="s">
        <v>308</v>
      </c>
    </row>
    <row r="105" spans="2:65" s="1" customFormat="1" ht="16.5" customHeight="1">
      <c r="B105" s="149"/>
      <c r="C105" s="150" t="s">
        <v>10</v>
      </c>
      <c r="D105" s="150" t="s">
        <v>152</v>
      </c>
      <c r="E105" s="151" t="s">
        <v>877</v>
      </c>
      <c r="F105" s="152" t="s">
        <v>878</v>
      </c>
      <c r="G105" s="153" t="s">
        <v>243</v>
      </c>
      <c r="H105" s="154">
        <v>2</v>
      </c>
      <c r="I105" s="261"/>
      <c r="J105" s="155">
        <f t="shared" si="10"/>
        <v>0</v>
      </c>
      <c r="K105" s="152" t="s">
        <v>5</v>
      </c>
      <c r="L105" s="35"/>
      <c r="M105" s="156" t="s">
        <v>5</v>
      </c>
      <c r="N105" s="157" t="s">
        <v>43</v>
      </c>
      <c r="O105" s="158">
        <v>0</v>
      </c>
      <c r="P105" s="158">
        <f t="shared" si="11"/>
        <v>0</v>
      </c>
      <c r="Q105" s="158">
        <v>0</v>
      </c>
      <c r="R105" s="158">
        <f t="shared" si="12"/>
        <v>0</v>
      </c>
      <c r="S105" s="158">
        <v>0</v>
      </c>
      <c r="T105" s="159">
        <f t="shared" si="13"/>
        <v>0</v>
      </c>
      <c r="AR105" s="21" t="s">
        <v>207</v>
      </c>
      <c r="AT105" s="21" t="s">
        <v>152</v>
      </c>
      <c r="AU105" s="21" t="s">
        <v>80</v>
      </c>
      <c r="AY105" s="21" t="s">
        <v>150</v>
      </c>
      <c r="BE105" s="160">
        <f t="shared" si="14"/>
        <v>0</v>
      </c>
      <c r="BF105" s="160">
        <f t="shared" si="15"/>
        <v>0</v>
      </c>
      <c r="BG105" s="160">
        <f t="shared" si="16"/>
        <v>0</v>
      </c>
      <c r="BH105" s="160">
        <f t="shared" si="17"/>
        <v>0</v>
      </c>
      <c r="BI105" s="160">
        <f t="shared" si="18"/>
        <v>0</v>
      </c>
      <c r="BJ105" s="21" t="s">
        <v>11</v>
      </c>
      <c r="BK105" s="160">
        <f t="shared" si="19"/>
        <v>0</v>
      </c>
      <c r="BL105" s="21" t="s">
        <v>207</v>
      </c>
      <c r="BM105" s="21" t="s">
        <v>316</v>
      </c>
    </row>
    <row r="106" spans="2:65" s="1" customFormat="1" ht="16.5" customHeight="1">
      <c r="B106" s="149"/>
      <c r="C106" s="150" t="s">
        <v>231</v>
      </c>
      <c r="D106" s="150" t="s">
        <v>152</v>
      </c>
      <c r="E106" s="151" t="s">
        <v>879</v>
      </c>
      <c r="F106" s="152" t="s">
        <v>880</v>
      </c>
      <c r="G106" s="153" t="s">
        <v>194</v>
      </c>
      <c r="H106" s="154">
        <v>18</v>
      </c>
      <c r="I106" s="261"/>
      <c r="J106" s="155">
        <f t="shared" si="10"/>
        <v>0</v>
      </c>
      <c r="K106" s="152" t="s">
        <v>5</v>
      </c>
      <c r="L106" s="35"/>
      <c r="M106" s="156" t="s">
        <v>5</v>
      </c>
      <c r="N106" s="157" t="s">
        <v>43</v>
      </c>
      <c r="O106" s="158">
        <v>0</v>
      </c>
      <c r="P106" s="158">
        <f t="shared" si="11"/>
        <v>0</v>
      </c>
      <c r="Q106" s="158">
        <v>0</v>
      </c>
      <c r="R106" s="158">
        <f t="shared" si="12"/>
        <v>0</v>
      </c>
      <c r="S106" s="158">
        <v>0</v>
      </c>
      <c r="T106" s="159">
        <f t="shared" si="13"/>
        <v>0</v>
      </c>
      <c r="AR106" s="21" t="s">
        <v>207</v>
      </c>
      <c r="AT106" s="21" t="s">
        <v>152</v>
      </c>
      <c r="AU106" s="21" t="s">
        <v>80</v>
      </c>
      <c r="AY106" s="21" t="s">
        <v>150</v>
      </c>
      <c r="BE106" s="160">
        <f t="shared" si="14"/>
        <v>0</v>
      </c>
      <c r="BF106" s="160">
        <f t="shared" si="15"/>
        <v>0</v>
      </c>
      <c r="BG106" s="160">
        <f t="shared" si="16"/>
        <v>0</v>
      </c>
      <c r="BH106" s="160">
        <f t="shared" si="17"/>
        <v>0</v>
      </c>
      <c r="BI106" s="160">
        <f t="shared" si="18"/>
        <v>0</v>
      </c>
      <c r="BJ106" s="21" t="s">
        <v>11</v>
      </c>
      <c r="BK106" s="160">
        <f t="shared" si="19"/>
        <v>0</v>
      </c>
      <c r="BL106" s="21" t="s">
        <v>207</v>
      </c>
      <c r="BM106" s="21" t="s">
        <v>325</v>
      </c>
    </row>
    <row r="107" spans="2:65" s="1" customFormat="1" ht="16.5" customHeight="1">
      <c r="B107" s="149"/>
      <c r="C107" s="150" t="s">
        <v>236</v>
      </c>
      <c r="D107" s="150" t="s">
        <v>152</v>
      </c>
      <c r="E107" s="151" t="s">
        <v>881</v>
      </c>
      <c r="F107" s="152" t="s">
        <v>882</v>
      </c>
      <c r="G107" s="153" t="s">
        <v>194</v>
      </c>
      <c r="H107" s="154">
        <v>12</v>
      </c>
      <c r="I107" s="261"/>
      <c r="J107" s="155">
        <f t="shared" si="10"/>
        <v>0</v>
      </c>
      <c r="K107" s="152" t="s">
        <v>5</v>
      </c>
      <c r="L107" s="35"/>
      <c r="M107" s="156" t="s">
        <v>5</v>
      </c>
      <c r="N107" s="157" t="s">
        <v>43</v>
      </c>
      <c r="O107" s="158">
        <v>0</v>
      </c>
      <c r="P107" s="158">
        <f t="shared" si="11"/>
        <v>0</v>
      </c>
      <c r="Q107" s="158">
        <v>0</v>
      </c>
      <c r="R107" s="158">
        <f t="shared" si="12"/>
        <v>0</v>
      </c>
      <c r="S107" s="158">
        <v>0</v>
      </c>
      <c r="T107" s="159">
        <f t="shared" si="13"/>
        <v>0</v>
      </c>
      <c r="AR107" s="21" t="s">
        <v>207</v>
      </c>
      <c r="AT107" s="21" t="s">
        <v>152</v>
      </c>
      <c r="AU107" s="21" t="s">
        <v>80</v>
      </c>
      <c r="AY107" s="21" t="s">
        <v>150</v>
      </c>
      <c r="BE107" s="160">
        <f t="shared" si="14"/>
        <v>0</v>
      </c>
      <c r="BF107" s="160">
        <f t="shared" si="15"/>
        <v>0</v>
      </c>
      <c r="BG107" s="160">
        <f t="shared" si="16"/>
        <v>0</v>
      </c>
      <c r="BH107" s="160">
        <f t="shared" si="17"/>
        <v>0</v>
      </c>
      <c r="BI107" s="160">
        <f t="shared" si="18"/>
        <v>0</v>
      </c>
      <c r="BJ107" s="21" t="s">
        <v>11</v>
      </c>
      <c r="BK107" s="160">
        <f t="shared" si="19"/>
        <v>0</v>
      </c>
      <c r="BL107" s="21" t="s">
        <v>207</v>
      </c>
      <c r="BM107" s="21" t="s">
        <v>333</v>
      </c>
    </row>
    <row r="108" spans="2:65" s="1" customFormat="1" ht="16.5" customHeight="1">
      <c r="B108" s="149"/>
      <c r="C108" s="150" t="s">
        <v>240</v>
      </c>
      <c r="D108" s="150" t="s">
        <v>152</v>
      </c>
      <c r="E108" s="151" t="s">
        <v>883</v>
      </c>
      <c r="F108" s="152" t="s">
        <v>884</v>
      </c>
      <c r="G108" s="153" t="s">
        <v>194</v>
      </c>
      <c r="H108" s="154">
        <v>4</v>
      </c>
      <c r="I108" s="261"/>
      <c r="J108" s="155">
        <f t="shared" si="10"/>
        <v>0</v>
      </c>
      <c r="K108" s="152" t="s">
        <v>5</v>
      </c>
      <c r="L108" s="35"/>
      <c r="M108" s="156" t="s">
        <v>5</v>
      </c>
      <c r="N108" s="157" t="s">
        <v>43</v>
      </c>
      <c r="O108" s="158">
        <v>0</v>
      </c>
      <c r="P108" s="158">
        <f t="shared" si="11"/>
        <v>0</v>
      </c>
      <c r="Q108" s="158">
        <v>0</v>
      </c>
      <c r="R108" s="158">
        <f t="shared" si="12"/>
        <v>0</v>
      </c>
      <c r="S108" s="158">
        <v>0</v>
      </c>
      <c r="T108" s="159">
        <f t="shared" si="13"/>
        <v>0</v>
      </c>
      <c r="AR108" s="21" t="s">
        <v>207</v>
      </c>
      <c r="AT108" s="21" t="s">
        <v>152</v>
      </c>
      <c r="AU108" s="21" t="s">
        <v>80</v>
      </c>
      <c r="AY108" s="21" t="s">
        <v>150</v>
      </c>
      <c r="BE108" s="160">
        <f t="shared" si="14"/>
        <v>0</v>
      </c>
      <c r="BF108" s="160">
        <f t="shared" si="15"/>
        <v>0</v>
      </c>
      <c r="BG108" s="160">
        <f t="shared" si="16"/>
        <v>0</v>
      </c>
      <c r="BH108" s="160">
        <f t="shared" si="17"/>
        <v>0</v>
      </c>
      <c r="BI108" s="160">
        <f t="shared" si="18"/>
        <v>0</v>
      </c>
      <c r="BJ108" s="21" t="s">
        <v>11</v>
      </c>
      <c r="BK108" s="160">
        <f t="shared" si="19"/>
        <v>0</v>
      </c>
      <c r="BL108" s="21" t="s">
        <v>207</v>
      </c>
      <c r="BM108" s="21" t="s">
        <v>341</v>
      </c>
    </row>
    <row r="109" spans="2:65" s="1" customFormat="1" ht="16.5" customHeight="1">
      <c r="B109" s="149"/>
      <c r="C109" s="150" t="s">
        <v>245</v>
      </c>
      <c r="D109" s="150" t="s">
        <v>152</v>
      </c>
      <c r="E109" s="151" t="s">
        <v>885</v>
      </c>
      <c r="F109" s="152" t="s">
        <v>886</v>
      </c>
      <c r="G109" s="153" t="s">
        <v>194</v>
      </c>
      <c r="H109" s="154">
        <v>18</v>
      </c>
      <c r="I109" s="261"/>
      <c r="J109" s="155">
        <f t="shared" si="10"/>
        <v>0</v>
      </c>
      <c r="K109" s="152" t="s">
        <v>5</v>
      </c>
      <c r="L109" s="35"/>
      <c r="M109" s="156" t="s">
        <v>5</v>
      </c>
      <c r="N109" s="157" t="s">
        <v>43</v>
      </c>
      <c r="O109" s="158">
        <v>0</v>
      </c>
      <c r="P109" s="158">
        <f t="shared" si="11"/>
        <v>0</v>
      </c>
      <c r="Q109" s="158">
        <v>0</v>
      </c>
      <c r="R109" s="158">
        <f t="shared" si="12"/>
        <v>0</v>
      </c>
      <c r="S109" s="158">
        <v>0</v>
      </c>
      <c r="T109" s="159">
        <f t="shared" si="13"/>
        <v>0</v>
      </c>
      <c r="AR109" s="21" t="s">
        <v>207</v>
      </c>
      <c r="AT109" s="21" t="s">
        <v>152</v>
      </c>
      <c r="AU109" s="21" t="s">
        <v>80</v>
      </c>
      <c r="AY109" s="21" t="s">
        <v>150</v>
      </c>
      <c r="BE109" s="160">
        <f t="shared" si="14"/>
        <v>0</v>
      </c>
      <c r="BF109" s="160">
        <f t="shared" si="15"/>
        <v>0</v>
      </c>
      <c r="BG109" s="160">
        <f t="shared" si="16"/>
        <v>0</v>
      </c>
      <c r="BH109" s="160">
        <f t="shared" si="17"/>
        <v>0</v>
      </c>
      <c r="BI109" s="160">
        <f t="shared" si="18"/>
        <v>0</v>
      </c>
      <c r="BJ109" s="21" t="s">
        <v>11</v>
      </c>
      <c r="BK109" s="160">
        <f t="shared" si="19"/>
        <v>0</v>
      </c>
      <c r="BL109" s="21" t="s">
        <v>207</v>
      </c>
      <c r="BM109" s="21" t="s">
        <v>349</v>
      </c>
    </row>
    <row r="110" spans="2:65" s="1" customFormat="1" ht="16.5" customHeight="1">
      <c r="B110" s="149"/>
      <c r="C110" s="150" t="s">
        <v>250</v>
      </c>
      <c r="D110" s="150" t="s">
        <v>152</v>
      </c>
      <c r="E110" s="151" t="s">
        <v>887</v>
      </c>
      <c r="F110" s="152" t="s">
        <v>888</v>
      </c>
      <c r="G110" s="153" t="s">
        <v>194</v>
      </c>
      <c r="H110" s="154">
        <v>12</v>
      </c>
      <c r="I110" s="261"/>
      <c r="J110" s="155">
        <f t="shared" si="10"/>
        <v>0</v>
      </c>
      <c r="K110" s="152" t="s">
        <v>5</v>
      </c>
      <c r="L110" s="35"/>
      <c r="M110" s="156" t="s">
        <v>5</v>
      </c>
      <c r="N110" s="157" t="s">
        <v>43</v>
      </c>
      <c r="O110" s="158">
        <v>0</v>
      </c>
      <c r="P110" s="158">
        <f t="shared" si="11"/>
        <v>0</v>
      </c>
      <c r="Q110" s="158">
        <v>0</v>
      </c>
      <c r="R110" s="158">
        <f t="shared" si="12"/>
        <v>0</v>
      </c>
      <c r="S110" s="158">
        <v>0</v>
      </c>
      <c r="T110" s="159">
        <f t="shared" si="13"/>
        <v>0</v>
      </c>
      <c r="AR110" s="21" t="s">
        <v>207</v>
      </c>
      <c r="AT110" s="21" t="s">
        <v>152</v>
      </c>
      <c r="AU110" s="21" t="s">
        <v>80</v>
      </c>
      <c r="AY110" s="21" t="s">
        <v>150</v>
      </c>
      <c r="BE110" s="160">
        <f t="shared" si="14"/>
        <v>0</v>
      </c>
      <c r="BF110" s="160">
        <f t="shared" si="15"/>
        <v>0</v>
      </c>
      <c r="BG110" s="160">
        <f t="shared" si="16"/>
        <v>0</v>
      </c>
      <c r="BH110" s="160">
        <f t="shared" si="17"/>
        <v>0</v>
      </c>
      <c r="BI110" s="160">
        <f t="shared" si="18"/>
        <v>0</v>
      </c>
      <c r="BJ110" s="21" t="s">
        <v>11</v>
      </c>
      <c r="BK110" s="160">
        <f t="shared" si="19"/>
        <v>0</v>
      </c>
      <c r="BL110" s="21" t="s">
        <v>207</v>
      </c>
      <c r="BM110" s="21" t="s">
        <v>357</v>
      </c>
    </row>
    <row r="111" spans="2:65" s="1" customFormat="1" ht="16.5" customHeight="1">
      <c r="B111" s="149"/>
      <c r="C111" s="150" t="s">
        <v>254</v>
      </c>
      <c r="D111" s="150" t="s">
        <v>152</v>
      </c>
      <c r="E111" s="151" t="s">
        <v>889</v>
      </c>
      <c r="F111" s="152" t="s">
        <v>890</v>
      </c>
      <c r="G111" s="153" t="s">
        <v>194</v>
      </c>
      <c r="H111" s="154">
        <v>4</v>
      </c>
      <c r="I111" s="261"/>
      <c r="J111" s="155">
        <f t="shared" si="10"/>
        <v>0</v>
      </c>
      <c r="K111" s="152" t="s">
        <v>5</v>
      </c>
      <c r="L111" s="35"/>
      <c r="M111" s="156" t="s">
        <v>5</v>
      </c>
      <c r="N111" s="157" t="s">
        <v>43</v>
      </c>
      <c r="O111" s="158">
        <v>0</v>
      </c>
      <c r="P111" s="158">
        <f t="shared" si="11"/>
        <v>0</v>
      </c>
      <c r="Q111" s="158">
        <v>0</v>
      </c>
      <c r="R111" s="158">
        <f t="shared" si="12"/>
        <v>0</v>
      </c>
      <c r="S111" s="158">
        <v>0</v>
      </c>
      <c r="T111" s="159">
        <f t="shared" si="13"/>
        <v>0</v>
      </c>
      <c r="AR111" s="21" t="s">
        <v>207</v>
      </c>
      <c r="AT111" s="21" t="s">
        <v>152</v>
      </c>
      <c r="AU111" s="21" t="s">
        <v>80</v>
      </c>
      <c r="AY111" s="21" t="s">
        <v>150</v>
      </c>
      <c r="BE111" s="160">
        <f t="shared" si="14"/>
        <v>0</v>
      </c>
      <c r="BF111" s="160">
        <f t="shared" si="15"/>
        <v>0</v>
      </c>
      <c r="BG111" s="160">
        <f t="shared" si="16"/>
        <v>0</v>
      </c>
      <c r="BH111" s="160">
        <f t="shared" si="17"/>
        <v>0</v>
      </c>
      <c r="BI111" s="160">
        <f t="shared" si="18"/>
        <v>0</v>
      </c>
      <c r="BJ111" s="21" t="s">
        <v>11</v>
      </c>
      <c r="BK111" s="160">
        <f t="shared" si="19"/>
        <v>0</v>
      </c>
      <c r="BL111" s="21" t="s">
        <v>207</v>
      </c>
      <c r="BM111" s="21" t="s">
        <v>365</v>
      </c>
    </row>
    <row r="112" spans="2:65" s="1" customFormat="1" ht="16.5" customHeight="1">
      <c r="B112" s="149"/>
      <c r="C112" s="150" t="s">
        <v>258</v>
      </c>
      <c r="D112" s="150" t="s">
        <v>152</v>
      </c>
      <c r="E112" s="151" t="s">
        <v>891</v>
      </c>
      <c r="F112" s="152" t="s">
        <v>892</v>
      </c>
      <c r="G112" s="153" t="s">
        <v>840</v>
      </c>
      <c r="H112" s="154">
        <v>2</v>
      </c>
      <c r="I112" s="261"/>
      <c r="J112" s="155">
        <f t="shared" si="10"/>
        <v>0</v>
      </c>
      <c r="K112" s="152" t="s">
        <v>5</v>
      </c>
      <c r="L112" s="35"/>
      <c r="M112" s="156" t="s">
        <v>5</v>
      </c>
      <c r="N112" s="157" t="s">
        <v>43</v>
      </c>
      <c r="O112" s="158">
        <v>0</v>
      </c>
      <c r="P112" s="158">
        <f t="shared" si="11"/>
        <v>0</v>
      </c>
      <c r="Q112" s="158">
        <v>0</v>
      </c>
      <c r="R112" s="158">
        <f t="shared" si="12"/>
        <v>0</v>
      </c>
      <c r="S112" s="158">
        <v>0</v>
      </c>
      <c r="T112" s="159">
        <f t="shared" si="13"/>
        <v>0</v>
      </c>
      <c r="AR112" s="21" t="s">
        <v>207</v>
      </c>
      <c r="AT112" s="21" t="s">
        <v>152</v>
      </c>
      <c r="AU112" s="21" t="s">
        <v>80</v>
      </c>
      <c r="AY112" s="21" t="s">
        <v>150</v>
      </c>
      <c r="BE112" s="160">
        <f t="shared" si="14"/>
        <v>0</v>
      </c>
      <c r="BF112" s="160">
        <f t="shared" si="15"/>
        <v>0</v>
      </c>
      <c r="BG112" s="160">
        <f t="shared" si="16"/>
        <v>0</v>
      </c>
      <c r="BH112" s="160">
        <f t="shared" si="17"/>
        <v>0</v>
      </c>
      <c r="BI112" s="160">
        <f t="shared" si="18"/>
        <v>0</v>
      </c>
      <c r="BJ112" s="21" t="s">
        <v>11</v>
      </c>
      <c r="BK112" s="160">
        <f t="shared" si="19"/>
        <v>0</v>
      </c>
      <c r="BL112" s="21" t="s">
        <v>207</v>
      </c>
      <c r="BM112" s="21" t="s">
        <v>373</v>
      </c>
    </row>
    <row r="113" spans="2:65" s="1" customFormat="1" ht="16.5" customHeight="1">
      <c r="B113" s="149"/>
      <c r="C113" s="150" t="s">
        <v>262</v>
      </c>
      <c r="D113" s="150" t="s">
        <v>152</v>
      </c>
      <c r="E113" s="151" t="s">
        <v>893</v>
      </c>
      <c r="F113" s="152" t="s">
        <v>894</v>
      </c>
      <c r="G113" s="153" t="s">
        <v>194</v>
      </c>
      <c r="H113" s="154">
        <v>11</v>
      </c>
      <c r="I113" s="261"/>
      <c r="J113" s="155">
        <f t="shared" si="10"/>
        <v>0</v>
      </c>
      <c r="K113" s="152" t="s">
        <v>5</v>
      </c>
      <c r="L113" s="35"/>
      <c r="M113" s="156" t="s">
        <v>5</v>
      </c>
      <c r="N113" s="157" t="s">
        <v>43</v>
      </c>
      <c r="O113" s="158">
        <v>0</v>
      </c>
      <c r="P113" s="158">
        <f t="shared" si="11"/>
        <v>0</v>
      </c>
      <c r="Q113" s="158">
        <v>0</v>
      </c>
      <c r="R113" s="158">
        <f t="shared" si="12"/>
        <v>0</v>
      </c>
      <c r="S113" s="158">
        <v>0</v>
      </c>
      <c r="T113" s="159">
        <f t="shared" si="13"/>
        <v>0</v>
      </c>
      <c r="AR113" s="21" t="s">
        <v>207</v>
      </c>
      <c r="AT113" s="21" t="s">
        <v>152</v>
      </c>
      <c r="AU113" s="21" t="s">
        <v>80</v>
      </c>
      <c r="AY113" s="21" t="s">
        <v>150</v>
      </c>
      <c r="BE113" s="160">
        <f t="shared" si="14"/>
        <v>0</v>
      </c>
      <c r="BF113" s="160">
        <f t="shared" si="15"/>
        <v>0</v>
      </c>
      <c r="BG113" s="160">
        <f t="shared" si="16"/>
        <v>0</v>
      </c>
      <c r="BH113" s="160">
        <f t="shared" si="17"/>
        <v>0</v>
      </c>
      <c r="BI113" s="160">
        <f t="shared" si="18"/>
        <v>0</v>
      </c>
      <c r="BJ113" s="21" t="s">
        <v>11</v>
      </c>
      <c r="BK113" s="160">
        <f t="shared" si="19"/>
        <v>0</v>
      </c>
      <c r="BL113" s="21" t="s">
        <v>207</v>
      </c>
      <c r="BM113" s="21" t="s">
        <v>381</v>
      </c>
    </row>
    <row r="114" spans="2:65" s="1" customFormat="1" ht="16.5" customHeight="1">
      <c r="B114" s="149"/>
      <c r="C114" s="150" t="s">
        <v>266</v>
      </c>
      <c r="D114" s="150" t="s">
        <v>152</v>
      </c>
      <c r="E114" s="151" t="s">
        <v>895</v>
      </c>
      <c r="F114" s="152" t="s">
        <v>896</v>
      </c>
      <c r="G114" s="153" t="s">
        <v>194</v>
      </c>
      <c r="H114" s="154">
        <v>8</v>
      </c>
      <c r="I114" s="261"/>
      <c r="J114" s="155">
        <f t="shared" si="10"/>
        <v>0</v>
      </c>
      <c r="K114" s="152" t="s">
        <v>5</v>
      </c>
      <c r="L114" s="35"/>
      <c r="M114" s="156" t="s">
        <v>5</v>
      </c>
      <c r="N114" s="157" t="s">
        <v>43</v>
      </c>
      <c r="O114" s="158">
        <v>0</v>
      </c>
      <c r="P114" s="158">
        <f t="shared" si="11"/>
        <v>0</v>
      </c>
      <c r="Q114" s="158">
        <v>0</v>
      </c>
      <c r="R114" s="158">
        <f t="shared" si="12"/>
        <v>0</v>
      </c>
      <c r="S114" s="158">
        <v>0</v>
      </c>
      <c r="T114" s="159">
        <f t="shared" si="13"/>
        <v>0</v>
      </c>
      <c r="AR114" s="21" t="s">
        <v>207</v>
      </c>
      <c r="AT114" s="21" t="s">
        <v>152</v>
      </c>
      <c r="AU114" s="21" t="s">
        <v>80</v>
      </c>
      <c r="AY114" s="21" t="s">
        <v>150</v>
      </c>
      <c r="BE114" s="160">
        <f t="shared" si="14"/>
        <v>0</v>
      </c>
      <c r="BF114" s="160">
        <f t="shared" si="15"/>
        <v>0</v>
      </c>
      <c r="BG114" s="160">
        <f t="shared" si="16"/>
        <v>0</v>
      </c>
      <c r="BH114" s="160">
        <f t="shared" si="17"/>
        <v>0</v>
      </c>
      <c r="BI114" s="160">
        <f t="shared" si="18"/>
        <v>0</v>
      </c>
      <c r="BJ114" s="21" t="s">
        <v>11</v>
      </c>
      <c r="BK114" s="160">
        <f t="shared" si="19"/>
        <v>0</v>
      </c>
      <c r="BL114" s="21" t="s">
        <v>207</v>
      </c>
      <c r="BM114" s="21" t="s">
        <v>389</v>
      </c>
    </row>
    <row r="115" spans="2:65" s="1" customFormat="1" ht="16.5" customHeight="1">
      <c r="B115" s="149"/>
      <c r="C115" s="150" t="s">
        <v>271</v>
      </c>
      <c r="D115" s="150" t="s">
        <v>152</v>
      </c>
      <c r="E115" s="151" t="s">
        <v>897</v>
      </c>
      <c r="F115" s="152" t="s">
        <v>898</v>
      </c>
      <c r="G115" s="153" t="s">
        <v>194</v>
      </c>
      <c r="H115" s="154">
        <v>4</v>
      </c>
      <c r="I115" s="261"/>
      <c r="J115" s="155">
        <f t="shared" si="10"/>
        <v>0</v>
      </c>
      <c r="K115" s="152" t="s">
        <v>5</v>
      </c>
      <c r="L115" s="35"/>
      <c r="M115" s="156" t="s">
        <v>5</v>
      </c>
      <c r="N115" s="157" t="s">
        <v>43</v>
      </c>
      <c r="O115" s="158">
        <v>0</v>
      </c>
      <c r="P115" s="158">
        <f t="shared" si="11"/>
        <v>0</v>
      </c>
      <c r="Q115" s="158">
        <v>0</v>
      </c>
      <c r="R115" s="158">
        <f t="shared" si="12"/>
        <v>0</v>
      </c>
      <c r="S115" s="158">
        <v>0</v>
      </c>
      <c r="T115" s="159">
        <f t="shared" si="13"/>
        <v>0</v>
      </c>
      <c r="AR115" s="21" t="s">
        <v>207</v>
      </c>
      <c r="AT115" s="21" t="s">
        <v>152</v>
      </c>
      <c r="AU115" s="21" t="s">
        <v>80</v>
      </c>
      <c r="AY115" s="21" t="s">
        <v>150</v>
      </c>
      <c r="BE115" s="160">
        <f t="shared" si="14"/>
        <v>0</v>
      </c>
      <c r="BF115" s="160">
        <f t="shared" si="15"/>
        <v>0</v>
      </c>
      <c r="BG115" s="160">
        <f t="shared" si="16"/>
        <v>0</v>
      </c>
      <c r="BH115" s="160">
        <f t="shared" si="17"/>
        <v>0</v>
      </c>
      <c r="BI115" s="160">
        <f t="shared" si="18"/>
        <v>0</v>
      </c>
      <c r="BJ115" s="21" t="s">
        <v>11</v>
      </c>
      <c r="BK115" s="160">
        <f t="shared" si="19"/>
        <v>0</v>
      </c>
      <c r="BL115" s="21" t="s">
        <v>207</v>
      </c>
      <c r="BM115" s="21" t="s">
        <v>397</v>
      </c>
    </row>
    <row r="116" spans="2:65" s="1" customFormat="1" ht="16.5" customHeight="1">
      <c r="B116" s="149"/>
      <c r="C116" s="150" t="s">
        <v>276</v>
      </c>
      <c r="D116" s="150" t="s">
        <v>152</v>
      </c>
      <c r="E116" s="151" t="s">
        <v>899</v>
      </c>
      <c r="F116" s="152" t="s">
        <v>900</v>
      </c>
      <c r="G116" s="153" t="s">
        <v>194</v>
      </c>
      <c r="H116" s="154">
        <v>7</v>
      </c>
      <c r="I116" s="261"/>
      <c r="J116" s="155">
        <f t="shared" si="10"/>
        <v>0</v>
      </c>
      <c r="K116" s="152" t="s">
        <v>5</v>
      </c>
      <c r="L116" s="35"/>
      <c r="M116" s="156" t="s">
        <v>5</v>
      </c>
      <c r="N116" s="157" t="s">
        <v>43</v>
      </c>
      <c r="O116" s="158">
        <v>0</v>
      </c>
      <c r="P116" s="158">
        <f t="shared" si="11"/>
        <v>0</v>
      </c>
      <c r="Q116" s="158">
        <v>0</v>
      </c>
      <c r="R116" s="158">
        <f t="shared" si="12"/>
        <v>0</v>
      </c>
      <c r="S116" s="158">
        <v>0</v>
      </c>
      <c r="T116" s="159">
        <f t="shared" si="13"/>
        <v>0</v>
      </c>
      <c r="AR116" s="21" t="s">
        <v>207</v>
      </c>
      <c r="AT116" s="21" t="s">
        <v>152</v>
      </c>
      <c r="AU116" s="21" t="s">
        <v>80</v>
      </c>
      <c r="AY116" s="21" t="s">
        <v>150</v>
      </c>
      <c r="BE116" s="160">
        <f t="shared" si="14"/>
        <v>0</v>
      </c>
      <c r="BF116" s="160">
        <f t="shared" si="15"/>
        <v>0</v>
      </c>
      <c r="BG116" s="160">
        <f t="shared" si="16"/>
        <v>0</v>
      </c>
      <c r="BH116" s="160">
        <f t="shared" si="17"/>
        <v>0</v>
      </c>
      <c r="BI116" s="160">
        <f t="shared" si="18"/>
        <v>0</v>
      </c>
      <c r="BJ116" s="21" t="s">
        <v>11</v>
      </c>
      <c r="BK116" s="160">
        <f t="shared" si="19"/>
        <v>0</v>
      </c>
      <c r="BL116" s="21" t="s">
        <v>207</v>
      </c>
      <c r="BM116" s="21" t="s">
        <v>405</v>
      </c>
    </row>
    <row r="117" spans="2:65" s="1" customFormat="1" ht="16.5" customHeight="1">
      <c r="B117" s="149"/>
      <c r="C117" s="150" t="s">
        <v>280</v>
      </c>
      <c r="D117" s="150" t="s">
        <v>152</v>
      </c>
      <c r="E117" s="151" t="s">
        <v>901</v>
      </c>
      <c r="F117" s="152" t="s">
        <v>902</v>
      </c>
      <c r="G117" s="153" t="s">
        <v>194</v>
      </c>
      <c r="H117" s="154">
        <v>6</v>
      </c>
      <c r="I117" s="261"/>
      <c r="J117" s="155">
        <f t="shared" si="10"/>
        <v>0</v>
      </c>
      <c r="K117" s="152" t="s">
        <v>5</v>
      </c>
      <c r="L117" s="35"/>
      <c r="M117" s="156" t="s">
        <v>5</v>
      </c>
      <c r="N117" s="157" t="s">
        <v>43</v>
      </c>
      <c r="O117" s="158">
        <v>0</v>
      </c>
      <c r="P117" s="158">
        <f t="shared" si="11"/>
        <v>0</v>
      </c>
      <c r="Q117" s="158">
        <v>0</v>
      </c>
      <c r="R117" s="158">
        <f t="shared" si="12"/>
        <v>0</v>
      </c>
      <c r="S117" s="158">
        <v>0</v>
      </c>
      <c r="T117" s="159">
        <f t="shared" si="13"/>
        <v>0</v>
      </c>
      <c r="AR117" s="21" t="s">
        <v>207</v>
      </c>
      <c r="AT117" s="21" t="s">
        <v>152</v>
      </c>
      <c r="AU117" s="21" t="s">
        <v>80</v>
      </c>
      <c r="AY117" s="21" t="s">
        <v>150</v>
      </c>
      <c r="BE117" s="160">
        <f t="shared" si="14"/>
        <v>0</v>
      </c>
      <c r="BF117" s="160">
        <f t="shared" si="15"/>
        <v>0</v>
      </c>
      <c r="BG117" s="160">
        <f t="shared" si="16"/>
        <v>0</v>
      </c>
      <c r="BH117" s="160">
        <f t="shared" si="17"/>
        <v>0</v>
      </c>
      <c r="BI117" s="160">
        <f t="shared" si="18"/>
        <v>0</v>
      </c>
      <c r="BJ117" s="21" t="s">
        <v>11</v>
      </c>
      <c r="BK117" s="160">
        <f t="shared" si="19"/>
        <v>0</v>
      </c>
      <c r="BL117" s="21" t="s">
        <v>207</v>
      </c>
      <c r="BM117" s="21" t="s">
        <v>413</v>
      </c>
    </row>
    <row r="118" spans="2:65" s="1" customFormat="1" ht="16.5" customHeight="1">
      <c r="B118" s="149"/>
      <c r="C118" s="150" t="s">
        <v>284</v>
      </c>
      <c r="D118" s="150" t="s">
        <v>152</v>
      </c>
      <c r="E118" s="151" t="s">
        <v>903</v>
      </c>
      <c r="F118" s="152" t="s">
        <v>904</v>
      </c>
      <c r="G118" s="153" t="s">
        <v>243</v>
      </c>
      <c r="H118" s="154">
        <v>6</v>
      </c>
      <c r="I118" s="261"/>
      <c r="J118" s="155">
        <f t="shared" si="10"/>
        <v>0</v>
      </c>
      <c r="K118" s="152" t="s">
        <v>5</v>
      </c>
      <c r="L118" s="35"/>
      <c r="M118" s="156" t="s">
        <v>5</v>
      </c>
      <c r="N118" s="157" t="s">
        <v>43</v>
      </c>
      <c r="O118" s="158">
        <v>0</v>
      </c>
      <c r="P118" s="158">
        <f t="shared" si="11"/>
        <v>0</v>
      </c>
      <c r="Q118" s="158">
        <v>0</v>
      </c>
      <c r="R118" s="158">
        <f t="shared" si="12"/>
        <v>0</v>
      </c>
      <c r="S118" s="158">
        <v>0</v>
      </c>
      <c r="T118" s="159">
        <f t="shared" si="13"/>
        <v>0</v>
      </c>
      <c r="AR118" s="21" t="s">
        <v>207</v>
      </c>
      <c r="AT118" s="21" t="s">
        <v>152</v>
      </c>
      <c r="AU118" s="21" t="s">
        <v>80</v>
      </c>
      <c r="AY118" s="21" t="s">
        <v>150</v>
      </c>
      <c r="BE118" s="160">
        <f t="shared" si="14"/>
        <v>0</v>
      </c>
      <c r="BF118" s="160">
        <f t="shared" si="15"/>
        <v>0</v>
      </c>
      <c r="BG118" s="160">
        <f t="shared" si="16"/>
        <v>0</v>
      </c>
      <c r="BH118" s="160">
        <f t="shared" si="17"/>
        <v>0</v>
      </c>
      <c r="BI118" s="160">
        <f t="shared" si="18"/>
        <v>0</v>
      </c>
      <c r="BJ118" s="21" t="s">
        <v>11</v>
      </c>
      <c r="BK118" s="160">
        <f t="shared" si="19"/>
        <v>0</v>
      </c>
      <c r="BL118" s="21" t="s">
        <v>207</v>
      </c>
      <c r="BM118" s="21" t="s">
        <v>421</v>
      </c>
    </row>
    <row r="119" spans="2:65" s="1" customFormat="1" ht="16.5" customHeight="1">
      <c r="B119" s="149"/>
      <c r="C119" s="150" t="s">
        <v>288</v>
      </c>
      <c r="D119" s="150" t="s">
        <v>152</v>
      </c>
      <c r="E119" s="151" t="s">
        <v>905</v>
      </c>
      <c r="F119" s="152" t="s">
        <v>906</v>
      </c>
      <c r="G119" s="153" t="s">
        <v>243</v>
      </c>
      <c r="H119" s="154">
        <v>2</v>
      </c>
      <c r="I119" s="261"/>
      <c r="J119" s="155">
        <f t="shared" si="10"/>
        <v>0</v>
      </c>
      <c r="K119" s="152" t="s">
        <v>5</v>
      </c>
      <c r="L119" s="35"/>
      <c r="M119" s="156" t="s">
        <v>5</v>
      </c>
      <c r="N119" s="157" t="s">
        <v>43</v>
      </c>
      <c r="O119" s="158">
        <v>0</v>
      </c>
      <c r="P119" s="158">
        <f t="shared" si="11"/>
        <v>0</v>
      </c>
      <c r="Q119" s="158">
        <v>0</v>
      </c>
      <c r="R119" s="158">
        <f t="shared" si="12"/>
        <v>0</v>
      </c>
      <c r="S119" s="158">
        <v>0</v>
      </c>
      <c r="T119" s="159">
        <f t="shared" si="13"/>
        <v>0</v>
      </c>
      <c r="AR119" s="21" t="s">
        <v>207</v>
      </c>
      <c r="AT119" s="21" t="s">
        <v>152</v>
      </c>
      <c r="AU119" s="21" t="s">
        <v>80</v>
      </c>
      <c r="AY119" s="21" t="s">
        <v>150</v>
      </c>
      <c r="BE119" s="160">
        <f t="shared" si="14"/>
        <v>0</v>
      </c>
      <c r="BF119" s="160">
        <f t="shared" si="15"/>
        <v>0</v>
      </c>
      <c r="BG119" s="160">
        <f t="shared" si="16"/>
        <v>0</v>
      </c>
      <c r="BH119" s="160">
        <f t="shared" si="17"/>
        <v>0</v>
      </c>
      <c r="BI119" s="160">
        <f t="shared" si="18"/>
        <v>0</v>
      </c>
      <c r="BJ119" s="21" t="s">
        <v>11</v>
      </c>
      <c r="BK119" s="160">
        <f t="shared" si="19"/>
        <v>0</v>
      </c>
      <c r="BL119" s="21" t="s">
        <v>207</v>
      </c>
      <c r="BM119" s="21" t="s">
        <v>429</v>
      </c>
    </row>
    <row r="120" spans="2:65" s="1" customFormat="1" ht="16.5" customHeight="1">
      <c r="B120" s="149"/>
      <c r="C120" s="150" t="s">
        <v>292</v>
      </c>
      <c r="D120" s="150" t="s">
        <v>152</v>
      </c>
      <c r="E120" s="151" t="s">
        <v>907</v>
      </c>
      <c r="F120" s="152" t="s">
        <v>908</v>
      </c>
      <c r="G120" s="153" t="s">
        <v>243</v>
      </c>
      <c r="H120" s="154">
        <v>2</v>
      </c>
      <c r="I120" s="261"/>
      <c r="J120" s="155">
        <f t="shared" si="10"/>
        <v>0</v>
      </c>
      <c r="K120" s="152" t="s">
        <v>5</v>
      </c>
      <c r="L120" s="35"/>
      <c r="M120" s="156" t="s">
        <v>5</v>
      </c>
      <c r="N120" s="157" t="s">
        <v>43</v>
      </c>
      <c r="O120" s="158">
        <v>0</v>
      </c>
      <c r="P120" s="158">
        <f t="shared" si="11"/>
        <v>0</v>
      </c>
      <c r="Q120" s="158">
        <v>0</v>
      </c>
      <c r="R120" s="158">
        <f t="shared" si="12"/>
        <v>0</v>
      </c>
      <c r="S120" s="158">
        <v>0</v>
      </c>
      <c r="T120" s="159">
        <f t="shared" si="13"/>
        <v>0</v>
      </c>
      <c r="AR120" s="21" t="s">
        <v>207</v>
      </c>
      <c r="AT120" s="21" t="s">
        <v>152</v>
      </c>
      <c r="AU120" s="21" t="s">
        <v>80</v>
      </c>
      <c r="AY120" s="21" t="s">
        <v>150</v>
      </c>
      <c r="BE120" s="160">
        <f t="shared" si="14"/>
        <v>0</v>
      </c>
      <c r="BF120" s="160">
        <f t="shared" si="15"/>
        <v>0</v>
      </c>
      <c r="BG120" s="160">
        <f t="shared" si="16"/>
        <v>0</v>
      </c>
      <c r="BH120" s="160">
        <f t="shared" si="17"/>
        <v>0</v>
      </c>
      <c r="BI120" s="160">
        <f t="shared" si="18"/>
        <v>0</v>
      </c>
      <c r="BJ120" s="21" t="s">
        <v>11</v>
      </c>
      <c r="BK120" s="160">
        <f t="shared" si="19"/>
        <v>0</v>
      </c>
      <c r="BL120" s="21" t="s">
        <v>207</v>
      </c>
      <c r="BM120" s="21" t="s">
        <v>438</v>
      </c>
    </row>
    <row r="121" spans="2:65" s="1" customFormat="1" ht="16.5" customHeight="1">
      <c r="B121" s="149"/>
      <c r="C121" s="150" t="s">
        <v>296</v>
      </c>
      <c r="D121" s="150" t="s">
        <v>152</v>
      </c>
      <c r="E121" s="151" t="s">
        <v>909</v>
      </c>
      <c r="F121" s="152" t="s">
        <v>910</v>
      </c>
      <c r="G121" s="153" t="s">
        <v>243</v>
      </c>
      <c r="H121" s="154">
        <v>4</v>
      </c>
      <c r="I121" s="261"/>
      <c r="J121" s="155">
        <f t="shared" si="10"/>
        <v>0</v>
      </c>
      <c r="K121" s="152" t="s">
        <v>5</v>
      </c>
      <c r="L121" s="35"/>
      <c r="M121" s="156" t="s">
        <v>5</v>
      </c>
      <c r="N121" s="157" t="s">
        <v>43</v>
      </c>
      <c r="O121" s="158">
        <v>0</v>
      </c>
      <c r="P121" s="158">
        <f t="shared" si="11"/>
        <v>0</v>
      </c>
      <c r="Q121" s="158">
        <v>0</v>
      </c>
      <c r="R121" s="158">
        <f t="shared" si="12"/>
        <v>0</v>
      </c>
      <c r="S121" s="158">
        <v>0</v>
      </c>
      <c r="T121" s="159">
        <f t="shared" si="13"/>
        <v>0</v>
      </c>
      <c r="AR121" s="21" t="s">
        <v>207</v>
      </c>
      <c r="AT121" s="21" t="s">
        <v>152</v>
      </c>
      <c r="AU121" s="21" t="s">
        <v>80</v>
      </c>
      <c r="AY121" s="21" t="s">
        <v>150</v>
      </c>
      <c r="BE121" s="160">
        <f t="shared" si="14"/>
        <v>0</v>
      </c>
      <c r="BF121" s="160">
        <f t="shared" si="15"/>
        <v>0</v>
      </c>
      <c r="BG121" s="160">
        <f t="shared" si="16"/>
        <v>0</v>
      </c>
      <c r="BH121" s="160">
        <f t="shared" si="17"/>
        <v>0</v>
      </c>
      <c r="BI121" s="160">
        <f t="shared" si="18"/>
        <v>0</v>
      </c>
      <c r="BJ121" s="21" t="s">
        <v>11</v>
      </c>
      <c r="BK121" s="160">
        <f t="shared" si="19"/>
        <v>0</v>
      </c>
      <c r="BL121" s="21" t="s">
        <v>207</v>
      </c>
      <c r="BM121" s="21" t="s">
        <v>447</v>
      </c>
    </row>
    <row r="122" spans="2:65" s="1" customFormat="1" ht="16.5" customHeight="1">
      <c r="B122" s="149"/>
      <c r="C122" s="150" t="s">
        <v>300</v>
      </c>
      <c r="D122" s="150" t="s">
        <v>152</v>
      </c>
      <c r="E122" s="151" t="s">
        <v>911</v>
      </c>
      <c r="F122" s="152" t="s">
        <v>912</v>
      </c>
      <c r="G122" s="153" t="s">
        <v>913</v>
      </c>
      <c r="H122" s="154">
        <v>1</v>
      </c>
      <c r="I122" s="261"/>
      <c r="J122" s="155">
        <f t="shared" si="10"/>
        <v>0</v>
      </c>
      <c r="K122" s="152" t="s">
        <v>5</v>
      </c>
      <c r="L122" s="35"/>
      <c r="M122" s="156" t="s">
        <v>5</v>
      </c>
      <c r="N122" s="157" t="s">
        <v>43</v>
      </c>
      <c r="O122" s="158">
        <v>0</v>
      </c>
      <c r="P122" s="158">
        <f t="shared" si="11"/>
        <v>0</v>
      </c>
      <c r="Q122" s="158">
        <v>0</v>
      </c>
      <c r="R122" s="158">
        <f t="shared" si="12"/>
        <v>0</v>
      </c>
      <c r="S122" s="158">
        <v>0</v>
      </c>
      <c r="T122" s="159">
        <f t="shared" si="13"/>
        <v>0</v>
      </c>
      <c r="AR122" s="21" t="s">
        <v>207</v>
      </c>
      <c r="AT122" s="21" t="s">
        <v>152</v>
      </c>
      <c r="AU122" s="21" t="s">
        <v>80</v>
      </c>
      <c r="AY122" s="21" t="s">
        <v>150</v>
      </c>
      <c r="BE122" s="160">
        <f t="shared" si="14"/>
        <v>0</v>
      </c>
      <c r="BF122" s="160">
        <f t="shared" si="15"/>
        <v>0</v>
      </c>
      <c r="BG122" s="160">
        <f t="shared" si="16"/>
        <v>0</v>
      </c>
      <c r="BH122" s="160">
        <f t="shared" si="17"/>
        <v>0</v>
      </c>
      <c r="BI122" s="160">
        <f t="shared" si="18"/>
        <v>0</v>
      </c>
      <c r="BJ122" s="21" t="s">
        <v>11</v>
      </c>
      <c r="BK122" s="160">
        <f t="shared" si="19"/>
        <v>0</v>
      </c>
      <c r="BL122" s="21" t="s">
        <v>207</v>
      </c>
      <c r="BM122" s="21" t="s">
        <v>455</v>
      </c>
    </row>
    <row r="123" spans="2:65" s="1" customFormat="1" ht="16.5" customHeight="1">
      <c r="B123" s="149"/>
      <c r="C123" s="150" t="s">
        <v>304</v>
      </c>
      <c r="D123" s="150" t="s">
        <v>152</v>
      </c>
      <c r="E123" s="151" t="s">
        <v>914</v>
      </c>
      <c r="F123" s="152" t="s">
        <v>915</v>
      </c>
      <c r="G123" s="153" t="s">
        <v>243</v>
      </c>
      <c r="H123" s="154">
        <v>2</v>
      </c>
      <c r="I123" s="261"/>
      <c r="J123" s="155">
        <f t="shared" si="10"/>
        <v>0</v>
      </c>
      <c r="K123" s="152" t="s">
        <v>5</v>
      </c>
      <c r="L123" s="35"/>
      <c r="M123" s="156" t="s">
        <v>5</v>
      </c>
      <c r="N123" s="157" t="s">
        <v>43</v>
      </c>
      <c r="O123" s="158">
        <v>0</v>
      </c>
      <c r="P123" s="158">
        <f t="shared" si="11"/>
        <v>0</v>
      </c>
      <c r="Q123" s="158">
        <v>0</v>
      </c>
      <c r="R123" s="158">
        <f t="shared" si="12"/>
        <v>0</v>
      </c>
      <c r="S123" s="158">
        <v>0</v>
      </c>
      <c r="T123" s="159">
        <f t="shared" si="13"/>
        <v>0</v>
      </c>
      <c r="AR123" s="21" t="s">
        <v>207</v>
      </c>
      <c r="AT123" s="21" t="s">
        <v>152</v>
      </c>
      <c r="AU123" s="21" t="s">
        <v>80</v>
      </c>
      <c r="AY123" s="21" t="s">
        <v>150</v>
      </c>
      <c r="BE123" s="160">
        <f t="shared" si="14"/>
        <v>0</v>
      </c>
      <c r="BF123" s="160">
        <f t="shared" si="15"/>
        <v>0</v>
      </c>
      <c r="BG123" s="160">
        <f t="shared" si="16"/>
        <v>0</v>
      </c>
      <c r="BH123" s="160">
        <f t="shared" si="17"/>
        <v>0</v>
      </c>
      <c r="BI123" s="160">
        <f t="shared" si="18"/>
        <v>0</v>
      </c>
      <c r="BJ123" s="21" t="s">
        <v>11</v>
      </c>
      <c r="BK123" s="160">
        <f t="shared" si="19"/>
        <v>0</v>
      </c>
      <c r="BL123" s="21" t="s">
        <v>207</v>
      </c>
      <c r="BM123" s="21" t="s">
        <v>464</v>
      </c>
    </row>
    <row r="124" spans="2:65" s="1" customFormat="1" ht="16.5" customHeight="1">
      <c r="B124" s="149"/>
      <c r="C124" s="150" t="s">
        <v>308</v>
      </c>
      <c r="D124" s="150" t="s">
        <v>152</v>
      </c>
      <c r="E124" s="151" t="s">
        <v>916</v>
      </c>
      <c r="F124" s="152" t="s">
        <v>917</v>
      </c>
      <c r="G124" s="153" t="s">
        <v>243</v>
      </c>
      <c r="H124" s="154">
        <v>1</v>
      </c>
      <c r="I124" s="261"/>
      <c r="J124" s="155">
        <f t="shared" si="10"/>
        <v>0</v>
      </c>
      <c r="K124" s="152" t="s">
        <v>5</v>
      </c>
      <c r="L124" s="35"/>
      <c r="M124" s="156" t="s">
        <v>5</v>
      </c>
      <c r="N124" s="157" t="s">
        <v>43</v>
      </c>
      <c r="O124" s="158">
        <v>0</v>
      </c>
      <c r="P124" s="158">
        <f t="shared" si="11"/>
        <v>0</v>
      </c>
      <c r="Q124" s="158">
        <v>0</v>
      </c>
      <c r="R124" s="158">
        <f t="shared" si="12"/>
        <v>0</v>
      </c>
      <c r="S124" s="158">
        <v>0</v>
      </c>
      <c r="T124" s="159">
        <f t="shared" si="13"/>
        <v>0</v>
      </c>
      <c r="AR124" s="21" t="s">
        <v>207</v>
      </c>
      <c r="AT124" s="21" t="s">
        <v>152</v>
      </c>
      <c r="AU124" s="21" t="s">
        <v>80</v>
      </c>
      <c r="AY124" s="21" t="s">
        <v>150</v>
      </c>
      <c r="BE124" s="160">
        <f t="shared" si="14"/>
        <v>0</v>
      </c>
      <c r="BF124" s="160">
        <f t="shared" si="15"/>
        <v>0</v>
      </c>
      <c r="BG124" s="160">
        <f t="shared" si="16"/>
        <v>0</v>
      </c>
      <c r="BH124" s="160">
        <f t="shared" si="17"/>
        <v>0</v>
      </c>
      <c r="BI124" s="160">
        <f t="shared" si="18"/>
        <v>0</v>
      </c>
      <c r="BJ124" s="21" t="s">
        <v>11</v>
      </c>
      <c r="BK124" s="160">
        <f t="shared" si="19"/>
        <v>0</v>
      </c>
      <c r="BL124" s="21" t="s">
        <v>207</v>
      </c>
      <c r="BM124" s="21" t="s">
        <v>472</v>
      </c>
    </row>
    <row r="125" spans="2:65" s="1" customFormat="1" ht="25.5" customHeight="1">
      <c r="B125" s="149"/>
      <c r="C125" s="150" t="s">
        <v>312</v>
      </c>
      <c r="D125" s="150" t="s">
        <v>152</v>
      </c>
      <c r="E125" s="151" t="s">
        <v>918</v>
      </c>
      <c r="F125" s="152" t="s">
        <v>919</v>
      </c>
      <c r="G125" s="153" t="s">
        <v>243</v>
      </c>
      <c r="H125" s="154">
        <v>1</v>
      </c>
      <c r="I125" s="261"/>
      <c r="J125" s="155">
        <f t="shared" si="10"/>
        <v>0</v>
      </c>
      <c r="K125" s="152" t="s">
        <v>5</v>
      </c>
      <c r="L125" s="35"/>
      <c r="M125" s="156" t="s">
        <v>5</v>
      </c>
      <c r="N125" s="157" t="s">
        <v>43</v>
      </c>
      <c r="O125" s="158">
        <v>0</v>
      </c>
      <c r="P125" s="158">
        <f t="shared" si="11"/>
        <v>0</v>
      </c>
      <c r="Q125" s="158">
        <v>0</v>
      </c>
      <c r="R125" s="158">
        <f t="shared" si="12"/>
        <v>0</v>
      </c>
      <c r="S125" s="158">
        <v>0</v>
      </c>
      <c r="T125" s="159">
        <f t="shared" si="13"/>
        <v>0</v>
      </c>
      <c r="AR125" s="21" t="s">
        <v>207</v>
      </c>
      <c r="AT125" s="21" t="s">
        <v>152</v>
      </c>
      <c r="AU125" s="21" t="s">
        <v>80</v>
      </c>
      <c r="AY125" s="21" t="s">
        <v>150</v>
      </c>
      <c r="BE125" s="160">
        <f t="shared" si="14"/>
        <v>0</v>
      </c>
      <c r="BF125" s="160">
        <f t="shared" si="15"/>
        <v>0</v>
      </c>
      <c r="BG125" s="160">
        <f t="shared" si="16"/>
        <v>0</v>
      </c>
      <c r="BH125" s="160">
        <f t="shared" si="17"/>
        <v>0</v>
      </c>
      <c r="BI125" s="160">
        <f t="shared" si="18"/>
        <v>0</v>
      </c>
      <c r="BJ125" s="21" t="s">
        <v>11</v>
      </c>
      <c r="BK125" s="160">
        <f t="shared" si="19"/>
        <v>0</v>
      </c>
      <c r="BL125" s="21" t="s">
        <v>207</v>
      </c>
      <c r="BM125" s="21" t="s">
        <v>480</v>
      </c>
    </row>
    <row r="126" spans="2:65" s="1" customFormat="1" ht="16.5" customHeight="1">
      <c r="B126" s="149"/>
      <c r="C126" s="150" t="s">
        <v>316</v>
      </c>
      <c r="D126" s="150" t="s">
        <v>152</v>
      </c>
      <c r="E126" s="151" t="s">
        <v>920</v>
      </c>
      <c r="F126" s="152" t="s">
        <v>921</v>
      </c>
      <c r="G126" s="153" t="s">
        <v>243</v>
      </c>
      <c r="H126" s="154">
        <v>2</v>
      </c>
      <c r="I126" s="261"/>
      <c r="J126" s="155">
        <f t="shared" si="10"/>
        <v>0</v>
      </c>
      <c r="K126" s="152" t="s">
        <v>5</v>
      </c>
      <c r="L126" s="35"/>
      <c r="M126" s="156" t="s">
        <v>5</v>
      </c>
      <c r="N126" s="157" t="s">
        <v>43</v>
      </c>
      <c r="O126" s="158">
        <v>0</v>
      </c>
      <c r="P126" s="158">
        <f t="shared" si="11"/>
        <v>0</v>
      </c>
      <c r="Q126" s="158">
        <v>0</v>
      </c>
      <c r="R126" s="158">
        <f t="shared" si="12"/>
        <v>0</v>
      </c>
      <c r="S126" s="158">
        <v>0</v>
      </c>
      <c r="T126" s="159">
        <f t="shared" si="13"/>
        <v>0</v>
      </c>
      <c r="AR126" s="21" t="s">
        <v>207</v>
      </c>
      <c r="AT126" s="21" t="s">
        <v>152</v>
      </c>
      <c r="AU126" s="21" t="s">
        <v>80</v>
      </c>
      <c r="AY126" s="21" t="s">
        <v>150</v>
      </c>
      <c r="BE126" s="160">
        <f t="shared" si="14"/>
        <v>0</v>
      </c>
      <c r="BF126" s="160">
        <f t="shared" si="15"/>
        <v>0</v>
      </c>
      <c r="BG126" s="160">
        <f t="shared" si="16"/>
        <v>0</v>
      </c>
      <c r="BH126" s="160">
        <f t="shared" si="17"/>
        <v>0</v>
      </c>
      <c r="BI126" s="160">
        <f t="shared" si="18"/>
        <v>0</v>
      </c>
      <c r="BJ126" s="21" t="s">
        <v>11</v>
      </c>
      <c r="BK126" s="160">
        <f t="shared" si="19"/>
        <v>0</v>
      </c>
      <c r="BL126" s="21" t="s">
        <v>207</v>
      </c>
      <c r="BM126" s="21" t="s">
        <v>488</v>
      </c>
    </row>
    <row r="127" spans="2:65" s="1" customFormat="1" ht="16.5" customHeight="1">
      <c r="B127" s="149"/>
      <c r="C127" s="150" t="s">
        <v>321</v>
      </c>
      <c r="D127" s="150" t="s">
        <v>152</v>
      </c>
      <c r="E127" s="151" t="s">
        <v>922</v>
      </c>
      <c r="F127" s="152" t="s">
        <v>923</v>
      </c>
      <c r="G127" s="153" t="s">
        <v>243</v>
      </c>
      <c r="H127" s="154">
        <v>2</v>
      </c>
      <c r="I127" s="261"/>
      <c r="J127" s="155">
        <f t="shared" si="10"/>
        <v>0</v>
      </c>
      <c r="K127" s="152" t="s">
        <v>5</v>
      </c>
      <c r="L127" s="35"/>
      <c r="M127" s="156" t="s">
        <v>5</v>
      </c>
      <c r="N127" s="157" t="s">
        <v>43</v>
      </c>
      <c r="O127" s="158">
        <v>0</v>
      </c>
      <c r="P127" s="158">
        <f t="shared" si="11"/>
        <v>0</v>
      </c>
      <c r="Q127" s="158">
        <v>0</v>
      </c>
      <c r="R127" s="158">
        <f t="shared" si="12"/>
        <v>0</v>
      </c>
      <c r="S127" s="158">
        <v>0</v>
      </c>
      <c r="T127" s="159">
        <f t="shared" si="13"/>
        <v>0</v>
      </c>
      <c r="AR127" s="21" t="s">
        <v>207</v>
      </c>
      <c r="AT127" s="21" t="s">
        <v>152</v>
      </c>
      <c r="AU127" s="21" t="s">
        <v>80</v>
      </c>
      <c r="AY127" s="21" t="s">
        <v>150</v>
      </c>
      <c r="BE127" s="160">
        <f t="shared" si="14"/>
        <v>0</v>
      </c>
      <c r="BF127" s="160">
        <f t="shared" si="15"/>
        <v>0</v>
      </c>
      <c r="BG127" s="160">
        <f t="shared" si="16"/>
        <v>0</v>
      </c>
      <c r="BH127" s="160">
        <f t="shared" si="17"/>
        <v>0</v>
      </c>
      <c r="BI127" s="160">
        <f t="shared" si="18"/>
        <v>0</v>
      </c>
      <c r="BJ127" s="21" t="s">
        <v>11</v>
      </c>
      <c r="BK127" s="160">
        <f t="shared" si="19"/>
        <v>0</v>
      </c>
      <c r="BL127" s="21" t="s">
        <v>207</v>
      </c>
      <c r="BM127" s="21" t="s">
        <v>496</v>
      </c>
    </row>
    <row r="128" spans="2:65" s="1" customFormat="1" ht="16.5" customHeight="1">
      <c r="B128" s="149"/>
      <c r="C128" s="150" t="s">
        <v>325</v>
      </c>
      <c r="D128" s="150" t="s">
        <v>152</v>
      </c>
      <c r="E128" s="151" t="s">
        <v>924</v>
      </c>
      <c r="F128" s="152" t="s">
        <v>925</v>
      </c>
      <c r="G128" s="153" t="s">
        <v>243</v>
      </c>
      <c r="H128" s="154">
        <v>2</v>
      </c>
      <c r="I128" s="261"/>
      <c r="J128" s="155">
        <f t="shared" si="10"/>
        <v>0</v>
      </c>
      <c r="K128" s="152" t="s">
        <v>5</v>
      </c>
      <c r="L128" s="35"/>
      <c r="M128" s="156" t="s">
        <v>5</v>
      </c>
      <c r="N128" s="157" t="s">
        <v>43</v>
      </c>
      <c r="O128" s="158">
        <v>0</v>
      </c>
      <c r="P128" s="158">
        <f t="shared" si="11"/>
        <v>0</v>
      </c>
      <c r="Q128" s="158">
        <v>0</v>
      </c>
      <c r="R128" s="158">
        <f t="shared" si="12"/>
        <v>0</v>
      </c>
      <c r="S128" s="158">
        <v>0</v>
      </c>
      <c r="T128" s="159">
        <f t="shared" si="13"/>
        <v>0</v>
      </c>
      <c r="AR128" s="21" t="s">
        <v>207</v>
      </c>
      <c r="AT128" s="21" t="s">
        <v>152</v>
      </c>
      <c r="AU128" s="21" t="s">
        <v>80</v>
      </c>
      <c r="AY128" s="21" t="s">
        <v>150</v>
      </c>
      <c r="BE128" s="160">
        <f t="shared" si="14"/>
        <v>0</v>
      </c>
      <c r="BF128" s="160">
        <f t="shared" si="15"/>
        <v>0</v>
      </c>
      <c r="BG128" s="160">
        <f t="shared" si="16"/>
        <v>0</v>
      </c>
      <c r="BH128" s="160">
        <f t="shared" si="17"/>
        <v>0</v>
      </c>
      <c r="BI128" s="160">
        <f t="shared" si="18"/>
        <v>0</v>
      </c>
      <c r="BJ128" s="21" t="s">
        <v>11</v>
      </c>
      <c r="BK128" s="160">
        <f t="shared" si="19"/>
        <v>0</v>
      </c>
      <c r="BL128" s="21" t="s">
        <v>207</v>
      </c>
      <c r="BM128" s="21" t="s">
        <v>504</v>
      </c>
    </row>
    <row r="129" spans="2:65" s="1" customFormat="1" ht="16.5" customHeight="1">
      <c r="B129" s="149"/>
      <c r="C129" s="150" t="s">
        <v>329</v>
      </c>
      <c r="D129" s="150" t="s">
        <v>152</v>
      </c>
      <c r="E129" s="151" t="s">
        <v>926</v>
      </c>
      <c r="F129" s="152" t="s">
        <v>927</v>
      </c>
      <c r="G129" s="153" t="s">
        <v>243</v>
      </c>
      <c r="H129" s="154">
        <v>1</v>
      </c>
      <c r="I129" s="261"/>
      <c r="J129" s="155">
        <f t="shared" si="10"/>
        <v>0</v>
      </c>
      <c r="K129" s="152" t="s">
        <v>5</v>
      </c>
      <c r="L129" s="35"/>
      <c r="M129" s="156" t="s">
        <v>5</v>
      </c>
      <c r="N129" s="157" t="s">
        <v>43</v>
      </c>
      <c r="O129" s="158">
        <v>0</v>
      </c>
      <c r="P129" s="158">
        <f t="shared" si="11"/>
        <v>0</v>
      </c>
      <c r="Q129" s="158">
        <v>0</v>
      </c>
      <c r="R129" s="158">
        <f t="shared" si="12"/>
        <v>0</v>
      </c>
      <c r="S129" s="158">
        <v>0</v>
      </c>
      <c r="T129" s="159">
        <f t="shared" si="13"/>
        <v>0</v>
      </c>
      <c r="AR129" s="21" t="s">
        <v>207</v>
      </c>
      <c r="AT129" s="21" t="s">
        <v>152</v>
      </c>
      <c r="AU129" s="21" t="s">
        <v>80</v>
      </c>
      <c r="AY129" s="21" t="s">
        <v>150</v>
      </c>
      <c r="BE129" s="160">
        <f t="shared" si="14"/>
        <v>0</v>
      </c>
      <c r="BF129" s="160">
        <f t="shared" si="15"/>
        <v>0</v>
      </c>
      <c r="BG129" s="160">
        <f t="shared" si="16"/>
        <v>0</v>
      </c>
      <c r="BH129" s="160">
        <f t="shared" si="17"/>
        <v>0</v>
      </c>
      <c r="BI129" s="160">
        <f t="shared" si="18"/>
        <v>0</v>
      </c>
      <c r="BJ129" s="21" t="s">
        <v>11</v>
      </c>
      <c r="BK129" s="160">
        <f t="shared" si="19"/>
        <v>0</v>
      </c>
      <c r="BL129" s="21" t="s">
        <v>207</v>
      </c>
      <c r="BM129" s="21" t="s">
        <v>514</v>
      </c>
    </row>
    <row r="130" spans="2:65" s="1" customFormat="1" ht="16.5" customHeight="1">
      <c r="B130" s="149"/>
      <c r="C130" s="150" t="s">
        <v>333</v>
      </c>
      <c r="D130" s="150" t="s">
        <v>152</v>
      </c>
      <c r="E130" s="151" t="s">
        <v>928</v>
      </c>
      <c r="F130" s="152" t="s">
        <v>929</v>
      </c>
      <c r="G130" s="153" t="s">
        <v>194</v>
      </c>
      <c r="H130" s="154">
        <v>47.5</v>
      </c>
      <c r="I130" s="261"/>
      <c r="J130" s="155">
        <f t="shared" si="10"/>
        <v>0</v>
      </c>
      <c r="K130" s="152" t="s">
        <v>5</v>
      </c>
      <c r="L130" s="35"/>
      <c r="M130" s="156" t="s">
        <v>5</v>
      </c>
      <c r="N130" s="157" t="s">
        <v>43</v>
      </c>
      <c r="O130" s="158">
        <v>0</v>
      </c>
      <c r="P130" s="158">
        <f t="shared" si="11"/>
        <v>0</v>
      </c>
      <c r="Q130" s="158">
        <v>0</v>
      </c>
      <c r="R130" s="158">
        <f t="shared" si="12"/>
        <v>0</v>
      </c>
      <c r="S130" s="158">
        <v>0</v>
      </c>
      <c r="T130" s="159">
        <f t="shared" si="13"/>
        <v>0</v>
      </c>
      <c r="AR130" s="21" t="s">
        <v>207</v>
      </c>
      <c r="AT130" s="21" t="s">
        <v>152</v>
      </c>
      <c r="AU130" s="21" t="s">
        <v>80</v>
      </c>
      <c r="AY130" s="21" t="s">
        <v>150</v>
      </c>
      <c r="BE130" s="160">
        <f t="shared" si="14"/>
        <v>0</v>
      </c>
      <c r="BF130" s="160">
        <f t="shared" si="15"/>
        <v>0</v>
      </c>
      <c r="BG130" s="160">
        <f t="shared" si="16"/>
        <v>0</v>
      </c>
      <c r="BH130" s="160">
        <f t="shared" si="17"/>
        <v>0</v>
      </c>
      <c r="BI130" s="160">
        <f t="shared" si="18"/>
        <v>0</v>
      </c>
      <c r="BJ130" s="21" t="s">
        <v>11</v>
      </c>
      <c r="BK130" s="160">
        <f t="shared" si="19"/>
        <v>0</v>
      </c>
      <c r="BL130" s="21" t="s">
        <v>207</v>
      </c>
      <c r="BM130" s="21" t="s">
        <v>522</v>
      </c>
    </row>
    <row r="131" spans="2:65" s="1" customFormat="1" ht="16.5" customHeight="1">
      <c r="B131" s="149"/>
      <c r="C131" s="150" t="s">
        <v>337</v>
      </c>
      <c r="D131" s="150" t="s">
        <v>152</v>
      </c>
      <c r="E131" s="151" t="s">
        <v>930</v>
      </c>
      <c r="F131" s="152" t="s">
        <v>931</v>
      </c>
      <c r="G131" s="153" t="s">
        <v>194</v>
      </c>
      <c r="H131" s="154">
        <v>47.5</v>
      </c>
      <c r="I131" s="261"/>
      <c r="J131" s="155">
        <f t="shared" si="10"/>
        <v>0</v>
      </c>
      <c r="K131" s="152" t="s">
        <v>5</v>
      </c>
      <c r="L131" s="35"/>
      <c r="M131" s="156" t="s">
        <v>5</v>
      </c>
      <c r="N131" s="157" t="s">
        <v>43</v>
      </c>
      <c r="O131" s="158">
        <v>0</v>
      </c>
      <c r="P131" s="158">
        <f t="shared" si="11"/>
        <v>0</v>
      </c>
      <c r="Q131" s="158">
        <v>0</v>
      </c>
      <c r="R131" s="158">
        <f t="shared" si="12"/>
        <v>0</v>
      </c>
      <c r="S131" s="158">
        <v>0</v>
      </c>
      <c r="T131" s="159">
        <f t="shared" si="13"/>
        <v>0</v>
      </c>
      <c r="AR131" s="21" t="s">
        <v>207</v>
      </c>
      <c r="AT131" s="21" t="s">
        <v>152</v>
      </c>
      <c r="AU131" s="21" t="s">
        <v>80</v>
      </c>
      <c r="AY131" s="21" t="s">
        <v>150</v>
      </c>
      <c r="BE131" s="160">
        <f t="shared" si="14"/>
        <v>0</v>
      </c>
      <c r="BF131" s="160">
        <f t="shared" si="15"/>
        <v>0</v>
      </c>
      <c r="BG131" s="160">
        <f t="shared" si="16"/>
        <v>0</v>
      </c>
      <c r="BH131" s="160">
        <f t="shared" si="17"/>
        <v>0</v>
      </c>
      <c r="BI131" s="160">
        <f t="shared" si="18"/>
        <v>0</v>
      </c>
      <c r="BJ131" s="21" t="s">
        <v>11</v>
      </c>
      <c r="BK131" s="160">
        <f t="shared" si="19"/>
        <v>0</v>
      </c>
      <c r="BL131" s="21" t="s">
        <v>207</v>
      </c>
      <c r="BM131" s="21" t="s">
        <v>532</v>
      </c>
    </row>
    <row r="132" spans="2:65" s="1" customFormat="1" ht="25.5" customHeight="1">
      <c r="B132" s="149"/>
      <c r="C132" s="150" t="s">
        <v>341</v>
      </c>
      <c r="D132" s="150" t="s">
        <v>152</v>
      </c>
      <c r="E132" s="151" t="s">
        <v>932</v>
      </c>
      <c r="F132" s="152" t="s">
        <v>933</v>
      </c>
      <c r="G132" s="153" t="s">
        <v>179</v>
      </c>
      <c r="H132" s="154">
        <v>0.04</v>
      </c>
      <c r="I132" s="261"/>
      <c r="J132" s="155">
        <f t="shared" si="10"/>
        <v>0</v>
      </c>
      <c r="K132" s="152" t="s">
        <v>5</v>
      </c>
      <c r="L132" s="35"/>
      <c r="M132" s="156" t="s">
        <v>5</v>
      </c>
      <c r="N132" s="157" t="s">
        <v>43</v>
      </c>
      <c r="O132" s="158">
        <v>0</v>
      </c>
      <c r="P132" s="158">
        <f t="shared" si="11"/>
        <v>0</v>
      </c>
      <c r="Q132" s="158">
        <v>0</v>
      </c>
      <c r="R132" s="158">
        <f t="shared" si="12"/>
        <v>0</v>
      </c>
      <c r="S132" s="158">
        <v>0</v>
      </c>
      <c r="T132" s="159">
        <f t="shared" si="13"/>
        <v>0</v>
      </c>
      <c r="AR132" s="21" t="s">
        <v>207</v>
      </c>
      <c r="AT132" s="21" t="s">
        <v>152</v>
      </c>
      <c r="AU132" s="21" t="s">
        <v>80</v>
      </c>
      <c r="AY132" s="21" t="s">
        <v>150</v>
      </c>
      <c r="BE132" s="160">
        <f t="shared" si="14"/>
        <v>0</v>
      </c>
      <c r="BF132" s="160">
        <f t="shared" si="15"/>
        <v>0</v>
      </c>
      <c r="BG132" s="160">
        <f t="shared" si="16"/>
        <v>0</v>
      </c>
      <c r="BH132" s="160">
        <f t="shared" si="17"/>
        <v>0</v>
      </c>
      <c r="BI132" s="160">
        <f t="shared" si="18"/>
        <v>0</v>
      </c>
      <c r="BJ132" s="21" t="s">
        <v>11</v>
      </c>
      <c r="BK132" s="160">
        <f t="shared" si="19"/>
        <v>0</v>
      </c>
      <c r="BL132" s="21" t="s">
        <v>207</v>
      </c>
      <c r="BM132" s="21" t="s">
        <v>542</v>
      </c>
    </row>
    <row r="133" spans="2:65" s="1" customFormat="1" ht="16.5" customHeight="1">
      <c r="B133" s="149"/>
      <c r="C133" s="150" t="s">
        <v>345</v>
      </c>
      <c r="D133" s="150" t="s">
        <v>152</v>
      </c>
      <c r="E133" s="151" t="s">
        <v>934</v>
      </c>
      <c r="F133" s="152" t="s">
        <v>935</v>
      </c>
      <c r="G133" s="153" t="s">
        <v>243</v>
      </c>
      <c r="H133" s="154">
        <v>6</v>
      </c>
      <c r="I133" s="261"/>
      <c r="J133" s="155">
        <f t="shared" si="10"/>
        <v>0</v>
      </c>
      <c r="K133" s="152" t="s">
        <v>5</v>
      </c>
      <c r="L133" s="35"/>
      <c r="M133" s="156" t="s">
        <v>5</v>
      </c>
      <c r="N133" s="157" t="s">
        <v>43</v>
      </c>
      <c r="O133" s="158">
        <v>0</v>
      </c>
      <c r="P133" s="158">
        <f t="shared" si="11"/>
        <v>0</v>
      </c>
      <c r="Q133" s="158">
        <v>0</v>
      </c>
      <c r="R133" s="158">
        <f t="shared" si="12"/>
        <v>0</v>
      </c>
      <c r="S133" s="158">
        <v>0</v>
      </c>
      <c r="T133" s="159">
        <f t="shared" si="13"/>
        <v>0</v>
      </c>
      <c r="AR133" s="21" t="s">
        <v>207</v>
      </c>
      <c r="AT133" s="21" t="s">
        <v>152</v>
      </c>
      <c r="AU133" s="21" t="s">
        <v>80</v>
      </c>
      <c r="AY133" s="21" t="s">
        <v>150</v>
      </c>
      <c r="BE133" s="160">
        <f t="shared" si="14"/>
        <v>0</v>
      </c>
      <c r="BF133" s="160">
        <f t="shared" si="15"/>
        <v>0</v>
      </c>
      <c r="BG133" s="160">
        <f t="shared" si="16"/>
        <v>0</v>
      </c>
      <c r="BH133" s="160">
        <f t="shared" si="17"/>
        <v>0</v>
      </c>
      <c r="BI133" s="160">
        <f t="shared" si="18"/>
        <v>0</v>
      </c>
      <c r="BJ133" s="21" t="s">
        <v>11</v>
      </c>
      <c r="BK133" s="160">
        <f t="shared" si="19"/>
        <v>0</v>
      </c>
      <c r="BL133" s="21" t="s">
        <v>207</v>
      </c>
      <c r="BM133" s="21" t="s">
        <v>554</v>
      </c>
    </row>
    <row r="134" spans="2:65" s="1" customFormat="1" ht="16.5" customHeight="1">
      <c r="B134" s="149"/>
      <c r="C134" s="150" t="s">
        <v>349</v>
      </c>
      <c r="D134" s="150" t="s">
        <v>152</v>
      </c>
      <c r="E134" s="151" t="s">
        <v>936</v>
      </c>
      <c r="F134" s="152" t="s">
        <v>937</v>
      </c>
      <c r="G134" s="153" t="s">
        <v>179</v>
      </c>
      <c r="H134" s="154">
        <v>0.254</v>
      </c>
      <c r="I134" s="261"/>
      <c r="J134" s="155">
        <f t="shared" si="10"/>
        <v>0</v>
      </c>
      <c r="K134" s="152" t="s">
        <v>5</v>
      </c>
      <c r="L134" s="35"/>
      <c r="M134" s="156" t="s">
        <v>5</v>
      </c>
      <c r="N134" s="157" t="s">
        <v>43</v>
      </c>
      <c r="O134" s="158">
        <v>0</v>
      </c>
      <c r="P134" s="158">
        <f t="shared" si="11"/>
        <v>0</v>
      </c>
      <c r="Q134" s="158">
        <v>0</v>
      </c>
      <c r="R134" s="158">
        <f t="shared" si="12"/>
        <v>0</v>
      </c>
      <c r="S134" s="158">
        <v>0</v>
      </c>
      <c r="T134" s="159">
        <f t="shared" si="13"/>
        <v>0</v>
      </c>
      <c r="AR134" s="21" t="s">
        <v>207</v>
      </c>
      <c r="AT134" s="21" t="s">
        <v>152</v>
      </c>
      <c r="AU134" s="21" t="s">
        <v>80</v>
      </c>
      <c r="AY134" s="21" t="s">
        <v>150</v>
      </c>
      <c r="BE134" s="160">
        <f t="shared" si="14"/>
        <v>0</v>
      </c>
      <c r="BF134" s="160">
        <f t="shared" si="15"/>
        <v>0</v>
      </c>
      <c r="BG134" s="160">
        <f t="shared" si="16"/>
        <v>0</v>
      </c>
      <c r="BH134" s="160">
        <f t="shared" si="17"/>
        <v>0</v>
      </c>
      <c r="BI134" s="160">
        <f t="shared" si="18"/>
        <v>0</v>
      </c>
      <c r="BJ134" s="21" t="s">
        <v>11</v>
      </c>
      <c r="BK134" s="160">
        <f t="shared" si="19"/>
        <v>0</v>
      </c>
      <c r="BL134" s="21" t="s">
        <v>207</v>
      </c>
      <c r="BM134" s="21" t="s">
        <v>27</v>
      </c>
    </row>
    <row r="135" spans="2:65" s="10" customFormat="1" ht="29.85" customHeight="1">
      <c r="B135" s="137"/>
      <c r="D135" s="138" t="s">
        <v>71</v>
      </c>
      <c r="E135" s="147" t="s">
        <v>938</v>
      </c>
      <c r="F135" s="147" t="s">
        <v>939</v>
      </c>
      <c r="J135" s="148">
        <f>BK135</f>
        <v>0</v>
      </c>
      <c r="L135" s="137"/>
      <c r="M135" s="141"/>
      <c r="N135" s="142"/>
      <c r="O135" s="142"/>
      <c r="P135" s="143">
        <f>SUM(P136:P176)</f>
        <v>0</v>
      </c>
      <c r="Q135" s="142"/>
      <c r="R135" s="143">
        <f>SUM(R136:R176)</f>
        <v>0</v>
      </c>
      <c r="S135" s="142"/>
      <c r="T135" s="144">
        <f>SUM(T136:T176)</f>
        <v>0</v>
      </c>
      <c r="AR135" s="138" t="s">
        <v>80</v>
      </c>
      <c r="AT135" s="145" t="s">
        <v>71</v>
      </c>
      <c r="AU135" s="145" t="s">
        <v>11</v>
      </c>
      <c r="AY135" s="138" t="s">
        <v>150</v>
      </c>
      <c r="BK135" s="146">
        <f>SUM(BK136:BK176)</f>
        <v>0</v>
      </c>
    </row>
    <row r="136" spans="2:65" s="1" customFormat="1" ht="16.5" customHeight="1">
      <c r="B136" s="149"/>
      <c r="C136" s="150" t="s">
        <v>353</v>
      </c>
      <c r="D136" s="150" t="s">
        <v>152</v>
      </c>
      <c r="E136" s="151" t="s">
        <v>940</v>
      </c>
      <c r="F136" s="152" t="s">
        <v>941</v>
      </c>
      <c r="G136" s="153" t="s">
        <v>840</v>
      </c>
      <c r="H136" s="154">
        <v>1</v>
      </c>
      <c r="I136" s="261"/>
      <c r="J136" s="155">
        <f t="shared" ref="J136:J176" si="20">ROUND(I136*H136,2)</f>
        <v>0</v>
      </c>
      <c r="K136" s="152" t="s">
        <v>5</v>
      </c>
      <c r="L136" s="35"/>
      <c r="M136" s="156" t="s">
        <v>5</v>
      </c>
      <c r="N136" s="157" t="s">
        <v>43</v>
      </c>
      <c r="O136" s="158">
        <v>0</v>
      </c>
      <c r="P136" s="158">
        <f t="shared" ref="P136:P176" si="21">O136*H136</f>
        <v>0</v>
      </c>
      <c r="Q136" s="158">
        <v>0</v>
      </c>
      <c r="R136" s="158">
        <f t="shared" ref="R136:R176" si="22">Q136*H136</f>
        <v>0</v>
      </c>
      <c r="S136" s="158">
        <v>0</v>
      </c>
      <c r="T136" s="159">
        <f t="shared" ref="T136:T176" si="23">S136*H136</f>
        <v>0</v>
      </c>
      <c r="AR136" s="21" t="s">
        <v>207</v>
      </c>
      <c r="AT136" s="21" t="s">
        <v>152</v>
      </c>
      <c r="AU136" s="21" t="s">
        <v>80</v>
      </c>
      <c r="AY136" s="21" t="s">
        <v>150</v>
      </c>
      <c r="BE136" s="160">
        <f t="shared" ref="BE136:BE176" si="24">IF(N136="základní",J136,0)</f>
        <v>0</v>
      </c>
      <c r="BF136" s="160">
        <f t="shared" ref="BF136:BF176" si="25">IF(N136="snížená",J136,0)</f>
        <v>0</v>
      </c>
      <c r="BG136" s="160">
        <f t="shared" ref="BG136:BG176" si="26">IF(N136="zákl. přenesená",J136,0)</f>
        <v>0</v>
      </c>
      <c r="BH136" s="160">
        <f t="shared" ref="BH136:BH176" si="27">IF(N136="sníž. přenesená",J136,0)</f>
        <v>0</v>
      </c>
      <c r="BI136" s="160">
        <f t="shared" ref="BI136:BI176" si="28">IF(N136="nulová",J136,0)</f>
        <v>0</v>
      </c>
      <c r="BJ136" s="21" t="s">
        <v>11</v>
      </c>
      <c r="BK136" s="160">
        <f t="shared" ref="BK136:BK176" si="29">ROUND(I136*H136,2)</f>
        <v>0</v>
      </c>
      <c r="BL136" s="21" t="s">
        <v>207</v>
      </c>
      <c r="BM136" s="21" t="s">
        <v>571</v>
      </c>
    </row>
    <row r="137" spans="2:65" s="1" customFormat="1" ht="16.5" customHeight="1">
      <c r="B137" s="149"/>
      <c r="C137" s="150" t="s">
        <v>357</v>
      </c>
      <c r="D137" s="150" t="s">
        <v>152</v>
      </c>
      <c r="E137" s="151" t="s">
        <v>942</v>
      </c>
      <c r="F137" s="152" t="s">
        <v>943</v>
      </c>
      <c r="G137" s="153" t="s">
        <v>840</v>
      </c>
      <c r="H137" s="154">
        <v>1</v>
      </c>
      <c r="I137" s="261"/>
      <c r="J137" s="155">
        <f t="shared" si="20"/>
        <v>0</v>
      </c>
      <c r="K137" s="152" t="s">
        <v>5</v>
      </c>
      <c r="L137" s="35"/>
      <c r="M137" s="156" t="s">
        <v>5</v>
      </c>
      <c r="N137" s="157" t="s">
        <v>43</v>
      </c>
      <c r="O137" s="158">
        <v>0</v>
      </c>
      <c r="P137" s="158">
        <f t="shared" si="21"/>
        <v>0</v>
      </c>
      <c r="Q137" s="158">
        <v>0</v>
      </c>
      <c r="R137" s="158">
        <f t="shared" si="22"/>
        <v>0</v>
      </c>
      <c r="S137" s="158">
        <v>0</v>
      </c>
      <c r="T137" s="159">
        <f t="shared" si="23"/>
        <v>0</v>
      </c>
      <c r="AR137" s="21" t="s">
        <v>207</v>
      </c>
      <c r="AT137" s="21" t="s">
        <v>152</v>
      </c>
      <c r="AU137" s="21" t="s">
        <v>80</v>
      </c>
      <c r="AY137" s="21" t="s">
        <v>150</v>
      </c>
      <c r="BE137" s="160">
        <f t="shared" si="24"/>
        <v>0</v>
      </c>
      <c r="BF137" s="160">
        <f t="shared" si="25"/>
        <v>0</v>
      </c>
      <c r="BG137" s="160">
        <f t="shared" si="26"/>
        <v>0</v>
      </c>
      <c r="BH137" s="160">
        <f t="shared" si="27"/>
        <v>0</v>
      </c>
      <c r="BI137" s="160">
        <f t="shared" si="28"/>
        <v>0</v>
      </c>
      <c r="BJ137" s="21" t="s">
        <v>11</v>
      </c>
      <c r="BK137" s="160">
        <f t="shared" si="29"/>
        <v>0</v>
      </c>
      <c r="BL137" s="21" t="s">
        <v>207</v>
      </c>
      <c r="BM137" s="21" t="s">
        <v>579</v>
      </c>
    </row>
    <row r="138" spans="2:65" s="1" customFormat="1" ht="16.5" customHeight="1">
      <c r="B138" s="149"/>
      <c r="C138" s="150" t="s">
        <v>361</v>
      </c>
      <c r="D138" s="150" t="s">
        <v>152</v>
      </c>
      <c r="E138" s="151" t="s">
        <v>944</v>
      </c>
      <c r="F138" s="152" t="s">
        <v>945</v>
      </c>
      <c r="G138" s="153" t="s">
        <v>946</v>
      </c>
      <c r="H138" s="154">
        <v>1</v>
      </c>
      <c r="I138" s="261"/>
      <c r="J138" s="155">
        <f t="shared" si="20"/>
        <v>0</v>
      </c>
      <c r="K138" s="152" t="s">
        <v>5</v>
      </c>
      <c r="L138" s="35"/>
      <c r="M138" s="156" t="s">
        <v>5</v>
      </c>
      <c r="N138" s="157" t="s">
        <v>43</v>
      </c>
      <c r="O138" s="158">
        <v>0</v>
      </c>
      <c r="P138" s="158">
        <f t="shared" si="21"/>
        <v>0</v>
      </c>
      <c r="Q138" s="158">
        <v>0</v>
      </c>
      <c r="R138" s="158">
        <f t="shared" si="22"/>
        <v>0</v>
      </c>
      <c r="S138" s="158">
        <v>0</v>
      </c>
      <c r="T138" s="159">
        <f t="shared" si="23"/>
        <v>0</v>
      </c>
      <c r="AR138" s="21" t="s">
        <v>207</v>
      </c>
      <c r="AT138" s="21" t="s">
        <v>152</v>
      </c>
      <c r="AU138" s="21" t="s">
        <v>80</v>
      </c>
      <c r="AY138" s="21" t="s">
        <v>150</v>
      </c>
      <c r="BE138" s="160">
        <f t="shared" si="24"/>
        <v>0</v>
      </c>
      <c r="BF138" s="160">
        <f t="shared" si="25"/>
        <v>0</v>
      </c>
      <c r="BG138" s="160">
        <f t="shared" si="26"/>
        <v>0</v>
      </c>
      <c r="BH138" s="160">
        <f t="shared" si="27"/>
        <v>0</v>
      </c>
      <c r="BI138" s="160">
        <f t="shared" si="28"/>
        <v>0</v>
      </c>
      <c r="BJ138" s="21" t="s">
        <v>11</v>
      </c>
      <c r="BK138" s="160">
        <f t="shared" si="29"/>
        <v>0</v>
      </c>
      <c r="BL138" s="21" t="s">
        <v>207</v>
      </c>
      <c r="BM138" s="21" t="s">
        <v>587</v>
      </c>
    </row>
    <row r="139" spans="2:65" s="1" customFormat="1" ht="16.5" customHeight="1">
      <c r="B139" s="149"/>
      <c r="C139" s="150" t="s">
        <v>365</v>
      </c>
      <c r="D139" s="150" t="s">
        <v>152</v>
      </c>
      <c r="E139" s="151" t="s">
        <v>947</v>
      </c>
      <c r="F139" s="152" t="s">
        <v>948</v>
      </c>
      <c r="G139" s="153" t="s">
        <v>946</v>
      </c>
      <c r="H139" s="154">
        <v>1</v>
      </c>
      <c r="I139" s="261"/>
      <c r="J139" s="155">
        <f t="shared" si="20"/>
        <v>0</v>
      </c>
      <c r="K139" s="152" t="s">
        <v>5</v>
      </c>
      <c r="L139" s="35"/>
      <c r="M139" s="156" t="s">
        <v>5</v>
      </c>
      <c r="N139" s="157" t="s">
        <v>43</v>
      </c>
      <c r="O139" s="158">
        <v>0</v>
      </c>
      <c r="P139" s="158">
        <f t="shared" si="21"/>
        <v>0</v>
      </c>
      <c r="Q139" s="158">
        <v>0</v>
      </c>
      <c r="R139" s="158">
        <f t="shared" si="22"/>
        <v>0</v>
      </c>
      <c r="S139" s="158">
        <v>0</v>
      </c>
      <c r="T139" s="159">
        <f t="shared" si="23"/>
        <v>0</v>
      </c>
      <c r="AR139" s="21" t="s">
        <v>207</v>
      </c>
      <c r="AT139" s="21" t="s">
        <v>152</v>
      </c>
      <c r="AU139" s="21" t="s">
        <v>80</v>
      </c>
      <c r="AY139" s="21" t="s">
        <v>150</v>
      </c>
      <c r="BE139" s="160">
        <f t="shared" si="24"/>
        <v>0</v>
      </c>
      <c r="BF139" s="160">
        <f t="shared" si="25"/>
        <v>0</v>
      </c>
      <c r="BG139" s="160">
        <f t="shared" si="26"/>
        <v>0</v>
      </c>
      <c r="BH139" s="160">
        <f t="shared" si="27"/>
        <v>0</v>
      </c>
      <c r="BI139" s="160">
        <f t="shared" si="28"/>
        <v>0</v>
      </c>
      <c r="BJ139" s="21" t="s">
        <v>11</v>
      </c>
      <c r="BK139" s="160">
        <f t="shared" si="29"/>
        <v>0</v>
      </c>
      <c r="BL139" s="21" t="s">
        <v>207</v>
      </c>
      <c r="BM139" s="21" t="s">
        <v>597</v>
      </c>
    </row>
    <row r="140" spans="2:65" s="1" customFormat="1" ht="16.5" customHeight="1">
      <c r="B140" s="149"/>
      <c r="C140" s="150" t="s">
        <v>369</v>
      </c>
      <c r="D140" s="150" t="s">
        <v>152</v>
      </c>
      <c r="E140" s="151" t="s">
        <v>949</v>
      </c>
      <c r="F140" s="152" t="s">
        <v>950</v>
      </c>
      <c r="G140" s="153" t="s">
        <v>243</v>
      </c>
      <c r="H140" s="154">
        <v>1</v>
      </c>
      <c r="I140" s="261"/>
      <c r="J140" s="155">
        <f t="shared" si="20"/>
        <v>0</v>
      </c>
      <c r="K140" s="152" t="s">
        <v>5</v>
      </c>
      <c r="L140" s="35"/>
      <c r="M140" s="156" t="s">
        <v>5</v>
      </c>
      <c r="N140" s="157" t="s">
        <v>43</v>
      </c>
      <c r="O140" s="158">
        <v>0</v>
      </c>
      <c r="P140" s="158">
        <f t="shared" si="21"/>
        <v>0</v>
      </c>
      <c r="Q140" s="158">
        <v>0</v>
      </c>
      <c r="R140" s="158">
        <f t="shared" si="22"/>
        <v>0</v>
      </c>
      <c r="S140" s="158">
        <v>0</v>
      </c>
      <c r="T140" s="159">
        <f t="shared" si="23"/>
        <v>0</v>
      </c>
      <c r="AR140" s="21" t="s">
        <v>207</v>
      </c>
      <c r="AT140" s="21" t="s">
        <v>152</v>
      </c>
      <c r="AU140" s="21" t="s">
        <v>80</v>
      </c>
      <c r="AY140" s="21" t="s">
        <v>150</v>
      </c>
      <c r="BE140" s="160">
        <f t="shared" si="24"/>
        <v>0</v>
      </c>
      <c r="BF140" s="160">
        <f t="shared" si="25"/>
        <v>0</v>
      </c>
      <c r="BG140" s="160">
        <f t="shared" si="26"/>
        <v>0</v>
      </c>
      <c r="BH140" s="160">
        <f t="shared" si="27"/>
        <v>0</v>
      </c>
      <c r="BI140" s="160">
        <f t="shared" si="28"/>
        <v>0</v>
      </c>
      <c r="BJ140" s="21" t="s">
        <v>11</v>
      </c>
      <c r="BK140" s="160">
        <f t="shared" si="29"/>
        <v>0</v>
      </c>
      <c r="BL140" s="21" t="s">
        <v>207</v>
      </c>
      <c r="BM140" s="21" t="s">
        <v>605</v>
      </c>
    </row>
    <row r="141" spans="2:65" s="1" customFormat="1" ht="16.5" customHeight="1">
      <c r="B141" s="149"/>
      <c r="C141" s="150" t="s">
        <v>373</v>
      </c>
      <c r="D141" s="150" t="s">
        <v>152</v>
      </c>
      <c r="E141" s="151" t="s">
        <v>951</v>
      </c>
      <c r="F141" s="152" t="s">
        <v>952</v>
      </c>
      <c r="G141" s="153" t="s">
        <v>243</v>
      </c>
      <c r="H141" s="154">
        <v>1</v>
      </c>
      <c r="I141" s="261"/>
      <c r="J141" s="155">
        <f t="shared" si="20"/>
        <v>0</v>
      </c>
      <c r="K141" s="152" t="s">
        <v>5</v>
      </c>
      <c r="L141" s="35"/>
      <c r="M141" s="156" t="s">
        <v>5</v>
      </c>
      <c r="N141" s="157" t="s">
        <v>43</v>
      </c>
      <c r="O141" s="158">
        <v>0</v>
      </c>
      <c r="P141" s="158">
        <f t="shared" si="21"/>
        <v>0</v>
      </c>
      <c r="Q141" s="158">
        <v>0</v>
      </c>
      <c r="R141" s="158">
        <f t="shared" si="22"/>
        <v>0</v>
      </c>
      <c r="S141" s="158">
        <v>0</v>
      </c>
      <c r="T141" s="159">
        <f t="shared" si="23"/>
        <v>0</v>
      </c>
      <c r="AR141" s="21" t="s">
        <v>207</v>
      </c>
      <c r="AT141" s="21" t="s">
        <v>152</v>
      </c>
      <c r="AU141" s="21" t="s">
        <v>80</v>
      </c>
      <c r="AY141" s="21" t="s">
        <v>150</v>
      </c>
      <c r="BE141" s="160">
        <f t="shared" si="24"/>
        <v>0</v>
      </c>
      <c r="BF141" s="160">
        <f t="shared" si="25"/>
        <v>0</v>
      </c>
      <c r="BG141" s="160">
        <f t="shared" si="26"/>
        <v>0</v>
      </c>
      <c r="BH141" s="160">
        <f t="shared" si="27"/>
        <v>0</v>
      </c>
      <c r="BI141" s="160">
        <f t="shared" si="28"/>
        <v>0</v>
      </c>
      <c r="BJ141" s="21" t="s">
        <v>11</v>
      </c>
      <c r="BK141" s="160">
        <f t="shared" si="29"/>
        <v>0</v>
      </c>
      <c r="BL141" s="21" t="s">
        <v>207</v>
      </c>
      <c r="BM141" s="21" t="s">
        <v>613</v>
      </c>
    </row>
    <row r="142" spans="2:65" s="1" customFormat="1" ht="16.5" customHeight="1">
      <c r="B142" s="149"/>
      <c r="C142" s="150" t="s">
        <v>377</v>
      </c>
      <c r="D142" s="150" t="s">
        <v>152</v>
      </c>
      <c r="E142" s="151" t="s">
        <v>953</v>
      </c>
      <c r="F142" s="152" t="s">
        <v>954</v>
      </c>
      <c r="G142" s="153" t="s">
        <v>243</v>
      </c>
      <c r="H142" s="154">
        <v>1</v>
      </c>
      <c r="I142" s="261"/>
      <c r="J142" s="155">
        <f t="shared" si="20"/>
        <v>0</v>
      </c>
      <c r="K142" s="152" t="s">
        <v>5</v>
      </c>
      <c r="L142" s="35"/>
      <c r="M142" s="156" t="s">
        <v>5</v>
      </c>
      <c r="N142" s="157" t="s">
        <v>43</v>
      </c>
      <c r="O142" s="158">
        <v>0</v>
      </c>
      <c r="P142" s="158">
        <f t="shared" si="21"/>
        <v>0</v>
      </c>
      <c r="Q142" s="158">
        <v>0</v>
      </c>
      <c r="R142" s="158">
        <f t="shared" si="22"/>
        <v>0</v>
      </c>
      <c r="S142" s="158">
        <v>0</v>
      </c>
      <c r="T142" s="159">
        <f t="shared" si="23"/>
        <v>0</v>
      </c>
      <c r="AR142" s="21" t="s">
        <v>207</v>
      </c>
      <c r="AT142" s="21" t="s">
        <v>152</v>
      </c>
      <c r="AU142" s="21" t="s">
        <v>80</v>
      </c>
      <c r="AY142" s="21" t="s">
        <v>150</v>
      </c>
      <c r="BE142" s="160">
        <f t="shared" si="24"/>
        <v>0</v>
      </c>
      <c r="BF142" s="160">
        <f t="shared" si="25"/>
        <v>0</v>
      </c>
      <c r="BG142" s="160">
        <f t="shared" si="26"/>
        <v>0</v>
      </c>
      <c r="BH142" s="160">
        <f t="shared" si="27"/>
        <v>0</v>
      </c>
      <c r="BI142" s="160">
        <f t="shared" si="28"/>
        <v>0</v>
      </c>
      <c r="BJ142" s="21" t="s">
        <v>11</v>
      </c>
      <c r="BK142" s="160">
        <f t="shared" si="29"/>
        <v>0</v>
      </c>
      <c r="BL142" s="21" t="s">
        <v>207</v>
      </c>
      <c r="BM142" s="21" t="s">
        <v>621</v>
      </c>
    </row>
    <row r="143" spans="2:65" s="1" customFormat="1" ht="16.5" customHeight="1">
      <c r="B143" s="149"/>
      <c r="C143" s="150" t="s">
        <v>381</v>
      </c>
      <c r="D143" s="150" t="s">
        <v>152</v>
      </c>
      <c r="E143" s="151" t="s">
        <v>955</v>
      </c>
      <c r="F143" s="152" t="s">
        <v>956</v>
      </c>
      <c r="G143" s="153" t="s">
        <v>946</v>
      </c>
      <c r="H143" s="154">
        <v>1</v>
      </c>
      <c r="I143" s="261"/>
      <c r="J143" s="155">
        <f t="shared" si="20"/>
        <v>0</v>
      </c>
      <c r="K143" s="152" t="s">
        <v>5</v>
      </c>
      <c r="L143" s="35"/>
      <c r="M143" s="156" t="s">
        <v>5</v>
      </c>
      <c r="N143" s="157" t="s">
        <v>43</v>
      </c>
      <c r="O143" s="158">
        <v>0</v>
      </c>
      <c r="P143" s="158">
        <f t="shared" si="21"/>
        <v>0</v>
      </c>
      <c r="Q143" s="158">
        <v>0</v>
      </c>
      <c r="R143" s="158">
        <f t="shared" si="22"/>
        <v>0</v>
      </c>
      <c r="S143" s="158">
        <v>0</v>
      </c>
      <c r="T143" s="159">
        <f t="shared" si="23"/>
        <v>0</v>
      </c>
      <c r="AR143" s="21" t="s">
        <v>207</v>
      </c>
      <c r="AT143" s="21" t="s">
        <v>152</v>
      </c>
      <c r="AU143" s="21" t="s">
        <v>80</v>
      </c>
      <c r="AY143" s="21" t="s">
        <v>150</v>
      </c>
      <c r="BE143" s="160">
        <f t="shared" si="24"/>
        <v>0</v>
      </c>
      <c r="BF143" s="160">
        <f t="shared" si="25"/>
        <v>0</v>
      </c>
      <c r="BG143" s="160">
        <f t="shared" si="26"/>
        <v>0</v>
      </c>
      <c r="BH143" s="160">
        <f t="shared" si="27"/>
        <v>0</v>
      </c>
      <c r="BI143" s="160">
        <f t="shared" si="28"/>
        <v>0</v>
      </c>
      <c r="BJ143" s="21" t="s">
        <v>11</v>
      </c>
      <c r="BK143" s="160">
        <f t="shared" si="29"/>
        <v>0</v>
      </c>
      <c r="BL143" s="21" t="s">
        <v>207</v>
      </c>
      <c r="BM143" s="21" t="s">
        <v>631</v>
      </c>
    </row>
    <row r="144" spans="2:65" s="1" customFormat="1" ht="25.5" customHeight="1">
      <c r="B144" s="149"/>
      <c r="C144" s="150" t="s">
        <v>385</v>
      </c>
      <c r="D144" s="150" t="s">
        <v>152</v>
      </c>
      <c r="E144" s="151" t="s">
        <v>957</v>
      </c>
      <c r="F144" s="152" t="s">
        <v>958</v>
      </c>
      <c r="G144" s="153" t="s">
        <v>946</v>
      </c>
      <c r="H144" s="154">
        <v>1</v>
      </c>
      <c r="I144" s="261"/>
      <c r="J144" s="155">
        <f t="shared" si="20"/>
        <v>0</v>
      </c>
      <c r="K144" s="152" t="s">
        <v>5</v>
      </c>
      <c r="L144" s="35"/>
      <c r="M144" s="156" t="s">
        <v>5</v>
      </c>
      <c r="N144" s="157" t="s">
        <v>43</v>
      </c>
      <c r="O144" s="158">
        <v>0</v>
      </c>
      <c r="P144" s="158">
        <f t="shared" si="21"/>
        <v>0</v>
      </c>
      <c r="Q144" s="158">
        <v>0</v>
      </c>
      <c r="R144" s="158">
        <f t="shared" si="22"/>
        <v>0</v>
      </c>
      <c r="S144" s="158">
        <v>0</v>
      </c>
      <c r="T144" s="159">
        <f t="shared" si="23"/>
        <v>0</v>
      </c>
      <c r="AR144" s="21" t="s">
        <v>207</v>
      </c>
      <c r="AT144" s="21" t="s">
        <v>152</v>
      </c>
      <c r="AU144" s="21" t="s">
        <v>80</v>
      </c>
      <c r="AY144" s="21" t="s">
        <v>150</v>
      </c>
      <c r="BE144" s="160">
        <f t="shared" si="24"/>
        <v>0</v>
      </c>
      <c r="BF144" s="160">
        <f t="shared" si="25"/>
        <v>0</v>
      </c>
      <c r="BG144" s="160">
        <f t="shared" si="26"/>
        <v>0</v>
      </c>
      <c r="BH144" s="160">
        <f t="shared" si="27"/>
        <v>0</v>
      </c>
      <c r="BI144" s="160">
        <f t="shared" si="28"/>
        <v>0</v>
      </c>
      <c r="BJ144" s="21" t="s">
        <v>11</v>
      </c>
      <c r="BK144" s="160">
        <f t="shared" si="29"/>
        <v>0</v>
      </c>
      <c r="BL144" s="21" t="s">
        <v>207</v>
      </c>
      <c r="BM144" s="21" t="s">
        <v>639</v>
      </c>
    </row>
    <row r="145" spans="2:65" s="1" customFormat="1" ht="16.5" customHeight="1">
      <c r="B145" s="149"/>
      <c r="C145" s="150" t="s">
        <v>389</v>
      </c>
      <c r="D145" s="150" t="s">
        <v>152</v>
      </c>
      <c r="E145" s="151" t="s">
        <v>959</v>
      </c>
      <c r="F145" s="152" t="s">
        <v>960</v>
      </c>
      <c r="G145" s="153" t="s">
        <v>946</v>
      </c>
      <c r="H145" s="154">
        <v>1</v>
      </c>
      <c r="I145" s="261"/>
      <c r="J145" s="155">
        <f t="shared" si="20"/>
        <v>0</v>
      </c>
      <c r="K145" s="152" t="s">
        <v>5</v>
      </c>
      <c r="L145" s="35"/>
      <c r="M145" s="156" t="s">
        <v>5</v>
      </c>
      <c r="N145" s="157" t="s">
        <v>43</v>
      </c>
      <c r="O145" s="158">
        <v>0</v>
      </c>
      <c r="P145" s="158">
        <f t="shared" si="21"/>
        <v>0</v>
      </c>
      <c r="Q145" s="158">
        <v>0</v>
      </c>
      <c r="R145" s="158">
        <f t="shared" si="22"/>
        <v>0</v>
      </c>
      <c r="S145" s="158">
        <v>0</v>
      </c>
      <c r="T145" s="159">
        <f t="shared" si="23"/>
        <v>0</v>
      </c>
      <c r="AR145" s="21" t="s">
        <v>207</v>
      </c>
      <c r="AT145" s="21" t="s">
        <v>152</v>
      </c>
      <c r="AU145" s="21" t="s">
        <v>80</v>
      </c>
      <c r="AY145" s="21" t="s">
        <v>150</v>
      </c>
      <c r="BE145" s="160">
        <f t="shared" si="24"/>
        <v>0</v>
      </c>
      <c r="BF145" s="160">
        <f t="shared" si="25"/>
        <v>0</v>
      </c>
      <c r="BG145" s="160">
        <f t="shared" si="26"/>
        <v>0</v>
      </c>
      <c r="BH145" s="160">
        <f t="shared" si="27"/>
        <v>0</v>
      </c>
      <c r="BI145" s="160">
        <f t="shared" si="28"/>
        <v>0</v>
      </c>
      <c r="BJ145" s="21" t="s">
        <v>11</v>
      </c>
      <c r="BK145" s="160">
        <f t="shared" si="29"/>
        <v>0</v>
      </c>
      <c r="BL145" s="21" t="s">
        <v>207</v>
      </c>
      <c r="BM145" s="21" t="s">
        <v>647</v>
      </c>
    </row>
    <row r="146" spans="2:65" s="1" customFormat="1" ht="16.5" customHeight="1">
      <c r="B146" s="149"/>
      <c r="C146" s="150" t="s">
        <v>393</v>
      </c>
      <c r="D146" s="150" t="s">
        <v>152</v>
      </c>
      <c r="E146" s="151" t="s">
        <v>961</v>
      </c>
      <c r="F146" s="152" t="s">
        <v>962</v>
      </c>
      <c r="G146" s="153" t="s">
        <v>946</v>
      </c>
      <c r="H146" s="154">
        <v>1</v>
      </c>
      <c r="I146" s="261"/>
      <c r="J146" s="155">
        <f t="shared" si="20"/>
        <v>0</v>
      </c>
      <c r="K146" s="152" t="s">
        <v>5</v>
      </c>
      <c r="L146" s="35"/>
      <c r="M146" s="156" t="s">
        <v>5</v>
      </c>
      <c r="N146" s="157" t="s">
        <v>43</v>
      </c>
      <c r="O146" s="158">
        <v>0</v>
      </c>
      <c r="P146" s="158">
        <f t="shared" si="21"/>
        <v>0</v>
      </c>
      <c r="Q146" s="158">
        <v>0</v>
      </c>
      <c r="R146" s="158">
        <f t="shared" si="22"/>
        <v>0</v>
      </c>
      <c r="S146" s="158">
        <v>0</v>
      </c>
      <c r="T146" s="159">
        <f t="shared" si="23"/>
        <v>0</v>
      </c>
      <c r="AR146" s="21" t="s">
        <v>207</v>
      </c>
      <c r="AT146" s="21" t="s">
        <v>152</v>
      </c>
      <c r="AU146" s="21" t="s">
        <v>80</v>
      </c>
      <c r="AY146" s="21" t="s">
        <v>150</v>
      </c>
      <c r="BE146" s="160">
        <f t="shared" si="24"/>
        <v>0</v>
      </c>
      <c r="BF146" s="160">
        <f t="shared" si="25"/>
        <v>0</v>
      </c>
      <c r="BG146" s="160">
        <f t="shared" si="26"/>
        <v>0</v>
      </c>
      <c r="BH146" s="160">
        <f t="shared" si="27"/>
        <v>0</v>
      </c>
      <c r="BI146" s="160">
        <f t="shared" si="28"/>
        <v>0</v>
      </c>
      <c r="BJ146" s="21" t="s">
        <v>11</v>
      </c>
      <c r="BK146" s="160">
        <f t="shared" si="29"/>
        <v>0</v>
      </c>
      <c r="BL146" s="21" t="s">
        <v>207</v>
      </c>
      <c r="BM146" s="21" t="s">
        <v>655</v>
      </c>
    </row>
    <row r="147" spans="2:65" s="1" customFormat="1" ht="25.5" customHeight="1">
      <c r="B147" s="149"/>
      <c r="C147" s="150" t="s">
        <v>397</v>
      </c>
      <c r="D147" s="150" t="s">
        <v>152</v>
      </c>
      <c r="E147" s="151" t="s">
        <v>963</v>
      </c>
      <c r="F147" s="152" t="s">
        <v>964</v>
      </c>
      <c r="G147" s="153" t="s">
        <v>946</v>
      </c>
      <c r="H147" s="154">
        <v>1</v>
      </c>
      <c r="I147" s="261"/>
      <c r="J147" s="155">
        <f t="shared" si="20"/>
        <v>0</v>
      </c>
      <c r="K147" s="152" t="s">
        <v>5</v>
      </c>
      <c r="L147" s="35"/>
      <c r="M147" s="156" t="s">
        <v>5</v>
      </c>
      <c r="N147" s="157" t="s">
        <v>43</v>
      </c>
      <c r="O147" s="158">
        <v>0</v>
      </c>
      <c r="P147" s="158">
        <f t="shared" si="21"/>
        <v>0</v>
      </c>
      <c r="Q147" s="158">
        <v>0</v>
      </c>
      <c r="R147" s="158">
        <f t="shared" si="22"/>
        <v>0</v>
      </c>
      <c r="S147" s="158">
        <v>0</v>
      </c>
      <c r="T147" s="159">
        <f t="shared" si="23"/>
        <v>0</v>
      </c>
      <c r="AR147" s="21" t="s">
        <v>207</v>
      </c>
      <c r="AT147" s="21" t="s">
        <v>152</v>
      </c>
      <c r="AU147" s="21" t="s">
        <v>80</v>
      </c>
      <c r="AY147" s="21" t="s">
        <v>150</v>
      </c>
      <c r="BE147" s="160">
        <f t="shared" si="24"/>
        <v>0</v>
      </c>
      <c r="BF147" s="160">
        <f t="shared" si="25"/>
        <v>0</v>
      </c>
      <c r="BG147" s="160">
        <f t="shared" si="26"/>
        <v>0</v>
      </c>
      <c r="BH147" s="160">
        <f t="shared" si="27"/>
        <v>0</v>
      </c>
      <c r="BI147" s="160">
        <f t="shared" si="28"/>
        <v>0</v>
      </c>
      <c r="BJ147" s="21" t="s">
        <v>11</v>
      </c>
      <c r="BK147" s="160">
        <f t="shared" si="29"/>
        <v>0</v>
      </c>
      <c r="BL147" s="21" t="s">
        <v>207</v>
      </c>
      <c r="BM147" s="21" t="s">
        <v>665</v>
      </c>
    </row>
    <row r="148" spans="2:65" s="1" customFormat="1" ht="25.5" customHeight="1">
      <c r="B148" s="149"/>
      <c r="C148" s="150" t="s">
        <v>401</v>
      </c>
      <c r="D148" s="150" t="s">
        <v>152</v>
      </c>
      <c r="E148" s="151" t="s">
        <v>965</v>
      </c>
      <c r="F148" s="152" t="s">
        <v>966</v>
      </c>
      <c r="G148" s="153" t="s">
        <v>946</v>
      </c>
      <c r="H148" s="154">
        <v>1</v>
      </c>
      <c r="I148" s="261"/>
      <c r="J148" s="155">
        <f t="shared" si="20"/>
        <v>0</v>
      </c>
      <c r="K148" s="152" t="s">
        <v>5</v>
      </c>
      <c r="L148" s="35"/>
      <c r="M148" s="156" t="s">
        <v>5</v>
      </c>
      <c r="N148" s="157" t="s">
        <v>43</v>
      </c>
      <c r="O148" s="158">
        <v>0</v>
      </c>
      <c r="P148" s="158">
        <f t="shared" si="21"/>
        <v>0</v>
      </c>
      <c r="Q148" s="158">
        <v>0</v>
      </c>
      <c r="R148" s="158">
        <f t="shared" si="22"/>
        <v>0</v>
      </c>
      <c r="S148" s="158">
        <v>0</v>
      </c>
      <c r="T148" s="159">
        <f t="shared" si="23"/>
        <v>0</v>
      </c>
      <c r="AR148" s="21" t="s">
        <v>207</v>
      </c>
      <c r="AT148" s="21" t="s">
        <v>152</v>
      </c>
      <c r="AU148" s="21" t="s">
        <v>80</v>
      </c>
      <c r="AY148" s="21" t="s">
        <v>150</v>
      </c>
      <c r="BE148" s="160">
        <f t="shared" si="24"/>
        <v>0</v>
      </c>
      <c r="BF148" s="160">
        <f t="shared" si="25"/>
        <v>0</v>
      </c>
      <c r="BG148" s="160">
        <f t="shared" si="26"/>
        <v>0</v>
      </c>
      <c r="BH148" s="160">
        <f t="shared" si="27"/>
        <v>0</v>
      </c>
      <c r="BI148" s="160">
        <f t="shared" si="28"/>
        <v>0</v>
      </c>
      <c r="BJ148" s="21" t="s">
        <v>11</v>
      </c>
      <c r="BK148" s="160">
        <f t="shared" si="29"/>
        <v>0</v>
      </c>
      <c r="BL148" s="21" t="s">
        <v>207</v>
      </c>
      <c r="BM148" s="21" t="s">
        <v>673</v>
      </c>
    </row>
    <row r="149" spans="2:65" s="1" customFormat="1" ht="25.5" customHeight="1">
      <c r="B149" s="149"/>
      <c r="C149" s="150" t="s">
        <v>405</v>
      </c>
      <c r="D149" s="150" t="s">
        <v>152</v>
      </c>
      <c r="E149" s="151" t="s">
        <v>967</v>
      </c>
      <c r="F149" s="152" t="s">
        <v>968</v>
      </c>
      <c r="G149" s="153" t="s">
        <v>946</v>
      </c>
      <c r="H149" s="154">
        <v>1</v>
      </c>
      <c r="I149" s="261"/>
      <c r="J149" s="155">
        <f t="shared" si="20"/>
        <v>0</v>
      </c>
      <c r="K149" s="152" t="s">
        <v>5</v>
      </c>
      <c r="L149" s="35"/>
      <c r="M149" s="156" t="s">
        <v>5</v>
      </c>
      <c r="N149" s="157" t="s">
        <v>43</v>
      </c>
      <c r="O149" s="158">
        <v>0</v>
      </c>
      <c r="P149" s="158">
        <f t="shared" si="21"/>
        <v>0</v>
      </c>
      <c r="Q149" s="158">
        <v>0</v>
      </c>
      <c r="R149" s="158">
        <f t="shared" si="22"/>
        <v>0</v>
      </c>
      <c r="S149" s="158">
        <v>0</v>
      </c>
      <c r="T149" s="159">
        <f t="shared" si="23"/>
        <v>0</v>
      </c>
      <c r="AR149" s="21" t="s">
        <v>207</v>
      </c>
      <c r="AT149" s="21" t="s">
        <v>152</v>
      </c>
      <c r="AU149" s="21" t="s">
        <v>80</v>
      </c>
      <c r="AY149" s="21" t="s">
        <v>150</v>
      </c>
      <c r="BE149" s="160">
        <f t="shared" si="24"/>
        <v>0</v>
      </c>
      <c r="BF149" s="160">
        <f t="shared" si="25"/>
        <v>0</v>
      </c>
      <c r="BG149" s="160">
        <f t="shared" si="26"/>
        <v>0</v>
      </c>
      <c r="BH149" s="160">
        <f t="shared" si="27"/>
        <v>0</v>
      </c>
      <c r="BI149" s="160">
        <f t="shared" si="28"/>
        <v>0</v>
      </c>
      <c r="BJ149" s="21" t="s">
        <v>11</v>
      </c>
      <c r="BK149" s="160">
        <f t="shared" si="29"/>
        <v>0</v>
      </c>
      <c r="BL149" s="21" t="s">
        <v>207</v>
      </c>
      <c r="BM149" s="21" t="s">
        <v>683</v>
      </c>
    </row>
    <row r="150" spans="2:65" s="1" customFormat="1" ht="16.5" customHeight="1">
      <c r="B150" s="149"/>
      <c r="C150" s="150" t="s">
        <v>409</v>
      </c>
      <c r="D150" s="150" t="s">
        <v>152</v>
      </c>
      <c r="E150" s="151" t="s">
        <v>969</v>
      </c>
      <c r="F150" s="152" t="s">
        <v>970</v>
      </c>
      <c r="G150" s="153" t="s">
        <v>946</v>
      </c>
      <c r="H150" s="154">
        <v>1</v>
      </c>
      <c r="I150" s="261"/>
      <c r="J150" s="155">
        <f t="shared" si="20"/>
        <v>0</v>
      </c>
      <c r="K150" s="152" t="s">
        <v>5</v>
      </c>
      <c r="L150" s="35"/>
      <c r="M150" s="156" t="s">
        <v>5</v>
      </c>
      <c r="N150" s="157" t="s">
        <v>43</v>
      </c>
      <c r="O150" s="158">
        <v>0</v>
      </c>
      <c r="P150" s="158">
        <f t="shared" si="21"/>
        <v>0</v>
      </c>
      <c r="Q150" s="158">
        <v>0</v>
      </c>
      <c r="R150" s="158">
        <f t="shared" si="22"/>
        <v>0</v>
      </c>
      <c r="S150" s="158">
        <v>0</v>
      </c>
      <c r="T150" s="159">
        <f t="shared" si="23"/>
        <v>0</v>
      </c>
      <c r="AR150" s="21" t="s">
        <v>207</v>
      </c>
      <c r="AT150" s="21" t="s">
        <v>152</v>
      </c>
      <c r="AU150" s="21" t="s">
        <v>80</v>
      </c>
      <c r="AY150" s="21" t="s">
        <v>150</v>
      </c>
      <c r="BE150" s="160">
        <f t="shared" si="24"/>
        <v>0</v>
      </c>
      <c r="BF150" s="160">
        <f t="shared" si="25"/>
        <v>0</v>
      </c>
      <c r="BG150" s="160">
        <f t="shared" si="26"/>
        <v>0</v>
      </c>
      <c r="BH150" s="160">
        <f t="shared" si="27"/>
        <v>0</v>
      </c>
      <c r="BI150" s="160">
        <f t="shared" si="28"/>
        <v>0</v>
      </c>
      <c r="BJ150" s="21" t="s">
        <v>11</v>
      </c>
      <c r="BK150" s="160">
        <f t="shared" si="29"/>
        <v>0</v>
      </c>
      <c r="BL150" s="21" t="s">
        <v>207</v>
      </c>
      <c r="BM150" s="21" t="s">
        <v>691</v>
      </c>
    </row>
    <row r="151" spans="2:65" s="1" customFormat="1" ht="16.5" customHeight="1">
      <c r="B151" s="149"/>
      <c r="C151" s="150" t="s">
        <v>413</v>
      </c>
      <c r="D151" s="150" t="s">
        <v>152</v>
      </c>
      <c r="E151" s="151" t="s">
        <v>971</v>
      </c>
      <c r="F151" s="152" t="s">
        <v>972</v>
      </c>
      <c r="G151" s="153" t="s">
        <v>946</v>
      </c>
      <c r="H151" s="154">
        <v>1</v>
      </c>
      <c r="I151" s="261"/>
      <c r="J151" s="155">
        <f t="shared" si="20"/>
        <v>0</v>
      </c>
      <c r="K151" s="152" t="s">
        <v>5</v>
      </c>
      <c r="L151" s="35"/>
      <c r="M151" s="156" t="s">
        <v>5</v>
      </c>
      <c r="N151" s="157" t="s">
        <v>43</v>
      </c>
      <c r="O151" s="158">
        <v>0</v>
      </c>
      <c r="P151" s="158">
        <f t="shared" si="21"/>
        <v>0</v>
      </c>
      <c r="Q151" s="158">
        <v>0</v>
      </c>
      <c r="R151" s="158">
        <f t="shared" si="22"/>
        <v>0</v>
      </c>
      <c r="S151" s="158">
        <v>0</v>
      </c>
      <c r="T151" s="159">
        <f t="shared" si="23"/>
        <v>0</v>
      </c>
      <c r="AR151" s="21" t="s">
        <v>207</v>
      </c>
      <c r="AT151" s="21" t="s">
        <v>152</v>
      </c>
      <c r="AU151" s="21" t="s">
        <v>80</v>
      </c>
      <c r="AY151" s="21" t="s">
        <v>150</v>
      </c>
      <c r="BE151" s="160">
        <f t="shared" si="24"/>
        <v>0</v>
      </c>
      <c r="BF151" s="160">
        <f t="shared" si="25"/>
        <v>0</v>
      </c>
      <c r="BG151" s="160">
        <f t="shared" si="26"/>
        <v>0</v>
      </c>
      <c r="BH151" s="160">
        <f t="shared" si="27"/>
        <v>0</v>
      </c>
      <c r="BI151" s="160">
        <f t="shared" si="28"/>
        <v>0</v>
      </c>
      <c r="BJ151" s="21" t="s">
        <v>11</v>
      </c>
      <c r="BK151" s="160">
        <f t="shared" si="29"/>
        <v>0</v>
      </c>
      <c r="BL151" s="21" t="s">
        <v>207</v>
      </c>
      <c r="BM151" s="21" t="s">
        <v>699</v>
      </c>
    </row>
    <row r="152" spans="2:65" s="1" customFormat="1" ht="16.5" customHeight="1">
      <c r="B152" s="149"/>
      <c r="C152" s="150" t="s">
        <v>417</v>
      </c>
      <c r="D152" s="150" t="s">
        <v>152</v>
      </c>
      <c r="E152" s="151" t="s">
        <v>973</v>
      </c>
      <c r="F152" s="152" t="s">
        <v>972</v>
      </c>
      <c r="G152" s="153" t="s">
        <v>946</v>
      </c>
      <c r="H152" s="154">
        <v>1</v>
      </c>
      <c r="I152" s="261"/>
      <c r="J152" s="155">
        <f t="shared" si="20"/>
        <v>0</v>
      </c>
      <c r="K152" s="152" t="s">
        <v>5</v>
      </c>
      <c r="L152" s="35"/>
      <c r="M152" s="156" t="s">
        <v>5</v>
      </c>
      <c r="N152" s="157" t="s">
        <v>43</v>
      </c>
      <c r="O152" s="158">
        <v>0</v>
      </c>
      <c r="P152" s="158">
        <f t="shared" si="21"/>
        <v>0</v>
      </c>
      <c r="Q152" s="158">
        <v>0</v>
      </c>
      <c r="R152" s="158">
        <f t="shared" si="22"/>
        <v>0</v>
      </c>
      <c r="S152" s="158">
        <v>0</v>
      </c>
      <c r="T152" s="159">
        <f t="shared" si="23"/>
        <v>0</v>
      </c>
      <c r="AR152" s="21" t="s">
        <v>207</v>
      </c>
      <c r="AT152" s="21" t="s">
        <v>152</v>
      </c>
      <c r="AU152" s="21" t="s">
        <v>80</v>
      </c>
      <c r="AY152" s="21" t="s">
        <v>150</v>
      </c>
      <c r="BE152" s="160">
        <f t="shared" si="24"/>
        <v>0</v>
      </c>
      <c r="BF152" s="160">
        <f t="shared" si="25"/>
        <v>0</v>
      </c>
      <c r="BG152" s="160">
        <f t="shared" si="26"/>
        <v>0</v>
      </c>
      <c r="BH152" s="160">
        <f t="shared" si="27"/>
        <v>0</v>
      </c>
      <c r="BI152" s="160">
        <f t="shared" si="28"/>
        <v>0</v>
      </c>
      <c r="BJ152" s="21" t="s">
        <v>11</v>
      </c>
      <c r="BK152" s="160">
        <f t="shared" si="29"/>
        <v>0</v>
      </c>
      <c r="BL152" s="21" t="s">
        <v>207</v>
      </c>
      <c r="BM152" s="21" t="s">
        <v>707</v>
      </c>
    </row>
    <row r="153" spans="2:65" s="1" customFormat="1" ht="16.5" customHeight="1">
      <c r="B153" s="149"/>
      <c r="C153" s="150" t="s">
        <v>421</v>
      </c>
      <c r="D153" s="150" t="s">
        <v>152</v>
      </c>
      <c r="E153" s="151" t="s">
        <v>974</v>
      </c>
      <c r="F153" s="152" t="s">
        <v>975</v>
      </c>
      <c r="G153" s="153" t="s">
        <v>946</v>
      </c>
      <c r="H153" s="154">
        <v>1</v>
      </c>
      <c r="I153" s="261"/>
      <c r="J153" s="155">
        <f t="shared" si="20"/>
        <v>0</v>
      </c>
      <c r="K153" s="152" t="s">
        <v>5</v>
      </c>
      <c r="L153" s="35"/>
      <c r="M153" s="156" t="s">
        <v>5</v>
      </c>
      <c r="N153" s="157" t="s">
        <v>43</v>
      </c>
      <c r="O153" s="158">
        <v>0</v>
      </c>
      <c r="P153" s="158">
        <f t="shared" si="21"/>
        <v>0</v>
      </c>
      <c r="Q153" s="158">
        <v>0</v>
      </c>
      <c r="R153" s="158">
        <f t="shared" si="22"/>
        <v>0</v>
      </c>
      <c r="S153" s="158">
        <v>0</v>
      </c>
      <c r="T153" s="159">
        <f t="shared" si="23"/>
        <v>0</v>
      </c>
      <c r="AR153" s="21" t="s">
        <v>207</v>
      </c>
      <c r="AT153" s="21" t="s">
        <v>152</v>
      </c>
      <c r="AU153" s="21" t="s">
        <v>80</v>
      </c>
      <c r="AY153" s="21" t="s">
        <v>150</v>
      </c>
      <c r="BE153" s="160">
        <f t="shared" si="24"/>
        <v>0</v>
      </c>
      <c r="BF153" s="160">
        <f t="shared" si="25"/>
        <v>0</v>
      </c>
      <c r="BG153" s="160">
        <f t="shared" si="26"/>
        <v>0</v>
      </c>
      <c r="BH153" s="160">
        <f t="shared" si="27"/>
        <v>0</v>
      </c>
      <c r="BI153" s="160">
        <f t="shared" si="28"/>
        <v>0</v>
      </c>
      <c r="BJ153" s="21" t="s">
        <v>11</v>
      </c>
      <c r="BK153" s="160">
        <f t="shared" si="29"/>
        <v>0</v>
      </c>
      <c r="BL153" s="21" t="s">
        <v>207</v>
      </c>
      <c r="BM153" s="21" t="s">
        <v>715</v>
      </c>
    </row>
    <row r="154" spans="2:65" s="1" customFormat="1" ht="25.5" customHeight="1">
      <c r="B154" s="149"/>
      <c r="C154" s="150" t="s">
        <v>425</v>
      </c>
      <c r="D154" s="150" t="s">
        <v>152</v>
      </c>
      <c r="E154" s="151" t="s">
        <v>976</v>
      </c>
      <c r="F154" s="152" t="s">
        <v>977</v>
      </c>
      <c r="G154" s="153" t="s">
        <v>946</v>
      </c>
      <c r="H154" s="154">
        <v>1</v>
      </c>
      <c r="I154" s="261"/>
      <c r="J154" s="155">
        <f t="shared" si="20"/>
        <v>0</v>
      </c>
      <c r="K154" s="152" t="s">
        <v>5</v>
      </c>
      <c r="L154" s="35"/>
      <c r="M154" s="156" t="s">
        <v>5</v>
      </c>
      <c r="N154" s="157" t="s">
        <v>43</v>
      </c>
      <c r="O154" s="158">
        <v>0</v>
      </c>
      <c r="P154" s="158">
        <f t="shared" si="21"/>
        <v>0</v>
      </c>
      <c r="Q154" s="158">
        <v>0</v>
      </c>
      <c r="R154" s="158">
        <f t="shared" si="22"/>
        <v>0</v>
      </c>
      <c r="S154" s="158">
        <v>0</v>
      </c>
      <c r="T154" s="159">
        <f t="shared" si="23"/>
        <v>0</v>
      </c>
      <c r="AR154" s="21" t="s">
        <v>207</v>
      </c>
      <c r="AT154" s="21" t="s">
        <v>152</v>
      </c>
      <c r="AU154" s="21" t="s">
        <v>80</v>
      </c>
      <c r="AY154" s="21" t="s">
        <v>150</v>
      </c>
      <c r="BE154" s="160">
        <f t="shared" si="24"/>
        <v>0</v>
      </c>
      <c r="BF154" s="160">
        <f t="shared" si="25"/>
        <v>0</v>
      </c>
      <c r="BG154" s="160">
        <f t="shared" si="26"/>
        <v>0</v>
      </c>
      <c r="BH154" s="160">
        <f t="shared" si="27"/>
        <v>0</v>
      </c>
      <c r="BI154" s="160">
        <f t="shared" si="28"/>
        <v>0</v>
      </c>
      <c r="BJ154" s="21" t="s">
        <v>11</v>
      </c>
      <c r="BK154" s="160">
        <f t="shared" si="29"/>
        <v>0</v>
      </c>
      <c r="BL154" s="21" t="s">
        <v>207</v>
      </c>
      <c r="BM154" s="21" t="s">
        <v>725</v>
      </c>
    </row>
    <row r="155" spans="2:65" s="1" customFormat="1" ht="16.5" customHeight="1">
      <c r="B155" s="149"/>
      <c r="C155" s="150" t="s">
        <v>429</v>
      </c>
      <c r="D155" s="150" t="s">
        <v>152</v>
      </c>
      <c r="E155" s="151" t="s">
        <v>978</v>
      </c>
      <c r="F155" s="152" t="s">
        <v>979</v>
      </c>
      <c r="G155" s="153" t="s">
        <v>946</v>
      </c>
      <c r="H155" s="154">
        <v>1</v>
      </c>
      <c r="I155" s="261"/>
      <c r="J155" s="155">
        <f t="shared" si="20"/>
        <v>0</v>
      </c>
      <c r="K155" s="152" t="s">
        <v>5</v>
      </c>
      <c r="L155" s="35"/>
      <c r="M155" s="156" t="s">
        <v>5</v>
      </c>
      <c r="N155" s="157" t="s">
        <v>43</v>
      </c>
      <c r="O155" s="158">
        <v>0</v>
      </c>
      <c r="P155" s="158">
        <f t="shared" si="21"/>
        <v>0</v>
      </c>
      <c r="Q155" s="158">
        <v>0</v>
      </c>
      <c r="R155" s="158">
        <f t="shared" si="22"/>
        <v>0</v>
      </c>
      <c r="S155" s="158">
        <v>0</v>
      </c>
      <c r="T155" s="159">
        <f t="shared" si="23"/>
        <v>0</v>
      </c>
      <c r="AR155" s="21" t="s">
        <v>207</v>
      </c>
      <c r="AT155" s="21" t="s">
        <v>152</v>
      </c>
      <c r="AU155" s="21" t="s">
        <v>80</v>
      </c>
      <c r="AY155" s="21" t="s">
        <v>150</v>
      </c>
      <c r="BE155" s="160">
        <f t="shared" si="24"/>
        <v>0</v>
      </c>
      <c r="BF155" s="160">
        <f t="shared" si="25"/>
        <v>0</v>
      </c>
      <c r="BG155" s="160">
        <f t="shared" si="26"/>
        <v>0</v>
      </c>
      <c r="BH155" s="160">
        <f t="shared" si="27"/>
        <v>0</v>
      </c>
      <c r="BI155" s="160">
        <f t="shared" si="28"/>
        <v>0</v>
      </c>
      <c r="BJ155" s="21" t="s">
        <v>11</v>
      </c>
      <c r="BK155" s="160">
        <f t="shared" si="29"/>
        <v>0</v>
      </c>
      <c r="BL155" s="21" t="s">
        <v>207</v>
      </c>
      <c r="BM155" s="21" t="s">
        <v>733</v>
      </c>
    </row>
    <row r="156" spans="2:65" s="1" customFormat="1" ht="16.5" customHeight="1">
      <c r="B156" s="149"/>
      <c r="C156" s="150" t="s">
        <v>433</v>
      </c>
      <c r="D156" s="150" t="s">
        <v>152</v>
      </c>
      <c r="E156" s="151" t="s">
        <v>980</v>
      </c>
      <c r="F156" s="152" t="s">
        <v>981</v>
      </c>
      <c r="G156" s="153" t="s">
        <v>946</v>
      </c>
      <c r="H156" s="154">
        <v>1</v>
      </c>
      <c r="I156" s="261"/>
      <c r="J156" s="155">
        <f t="shared" si="20"/>
        <v>0</v>
      </c>
      <c r="K156" s="152" t="s">
        <v>5</v>
      </c>
      <c r="L156" s="35"/>
      <c r="M156" s="156" t="s">
        <v>5</v>
      </c>
      <c r="N156" s="157" t="s">
        <v>43</v>
      </c>
      <c r="O156" s="158">
        <v>0</v>
      </c>
      <c r="P156" s="158">
        <f t="shared" si="21"/>
        <v>0</v>
      </c>
      <c r="Q156" s="158">
        <v>0</v>
      </c>
      <c r="R156" s="158">
        <f t="shared" si="22"/>
        <v>0</v>
      </c>
      <c r="S156" s="158">
        <v>0</v>
      </c>
      <c r="T156" s="159">
        <f t="shared" si="23"/>
        <v>0</v>
      </c>
      <c r="AR156" s="21" t="s">
        <v>207</v>
      </c>
      <c r="AT156" s="21" t="s">
        <v>152</v>
      </c>
      <c r="AU156" s="21" t="s">
        <v>80</v>
      </c>
      <c r="AY156" s="21" t="s">
        <v>150</v>
      </c>
      <c r="BE156" s="160">
        <f t="shared" si="24"/>
        <v>0</v>
      </c>
      <c r="BF156" s="160">
        <f t="shared" si="25"/>
        <v>0</v>
      </c>
      <c r="BG156" s="160">
        <f t="shared" si="26"/>
        <v>0</v>
      </c>
      <c r="BH156" s="160">
        <f t="shared" si="27"/>
        <v>0</v>
      </c>
      <c r="BI156" s="160">
        <f t="shared" si="28"/>
        <v>0</v>
      </c>
      <c r="BJ156" s="21" t="s">
        <v>11</v>
      </c>
      <c r="BK156" s="160">
        <f t="shared" si="29"/>
        <v>0</v>
      </c>
      <c r="BL156" s="21" t="s">
        <v>207</v>
      </c>
      <c r="BM156" s="21" t="s">
        <v>741</v>
      </c>
    </row>
    <row r="157" spans="2:65" s="1" customFormat="1" ht="25.5" customHeight="1">
      <c r="B157" s="149"/>
      <c r="C157" s="150" t="s">
        <v>438</v>
      </c>
      <c r="D157" s="150" t="s">
        <v>152</v>
      </c>
      <c r="E157" s="151" t="s">
        <v>982</v>
      </c>
      <c r="F157" s="152" t="s">
        <v>983</v>
      </c>
      <c r="G157" s="153" t="s">
        <v>179</v>
      </c>
      <c r="H157" s="154">
        <v>7.8E-2</v>
      </c>
      <c r="I157" s="261"/>
      <c r="J157" s="155">
        <f t="shared" si="20"/>
        <v>0</v>
      </c>
      <c r="K157" s="152" t="s">
        <v>5</v>
      </c>
      <c r="L157" s="35"/>
      <c r="M157" s="156" t="s">
        <v>5</v>
      </c>
      <c r="N157" s="157" t="s">
        <v>43</v>
      </c>
      <c r="O157" s="158">
        <v>0</v>
      </c>
      <c r="P157" s="158">
        <f t="shared" si="21"/>
        <v>0</v>
      </c>
      <c r="Q157" s="158">
        <v>0</v>
      </c>
      <c r="R157" s="158">
        <f t="shared" si="22"/>
        <v>0</v>
      </c>
      <c r="S157" s="158">
        <v>0</v>
      </c>
      <c r="T157" s="159">
        <f t="shared" si="23"/>
        <v>0</v>
      </c>
      <c r="AR157" s="21" t="s">
        <v>207</v>
      </c>
      <c r="AT157" s="21" t="s">
        <v>152</v>
      </c>
      <c r="AU157" s="21" t="s">
        <v>80</v>
      </c>
      <c r="AY157" s="21" t="s">
        <v>150</v>
      </c>
      <c r="BE157" s="160">
        <f t="shared" si="24"/>
        <v>0</v>
      </c>
      <c r="BF157" s="160">
        <f t="shared" si="25"/>
        <v>0</v>
      </c>
      <c r="BG157" s="160">
        <f t="shared" si="26"/>
        <v>0</v>
      </c>
      <c r="BH157" s="160">
        <f t="shared" si="27"/>
        <v>0</v>
      </c>
      <c r="BI157" s="160">
        <f t="shared" si="28"/>
        <v>0</v>
      </c>
      <c r="BJ157" s="21" t="s">
        <v>11</v>
      </c>
      <c r="BK157" s="160">
        <f t="shared" si="29"/>
        <v>0</v>
      </c>
      <c r="BL157" s="21" t="s">
        <v>207</v>
      </c>
      <c r="BM157" s="21" t="s">
        <v>751</v>
      </c>
    </row>
    <row r="158" spans="2:65" s="1" customFormat="1" ht="16.5" customHeight="1">
      <c r="B158" s="149"/>
      <c r="C158" s="150" t="s">
        <v>443</v>
      </c>
      <c r="D158" s="150" t="s">
        <v>152</v>
      </c>
      <c r="E158" s="151" t="s">
        <v>984</v>
      </c>
      <c r="F158" s="152" t="s">
        <v>985</v>
      </c>
      <c r="G158" s="153" t="s">
        <v>243</v>
      </c>
      <c r="H158" s="154">
        <v>3</v>
      </c>
      <c r="I158" s="261"/>
      <c r="J158" s="155">
        <f t="shared" si="20"/>
        <v>0</v>
      </c>
      <c r="K158" s="152" t="s">
        <v>5</v>
      </c>
      <c r="L158" s="35"/>
      <c r="M158" s="156" t="s">
        <v>5</v>
      </c>
      <c r="N158" s="157" t="s">
        <v>43</v>
      </c>
      <c r="O158" s="158">
        <v>0</v>
      </c>
      <c r="P158" s="158">
        <f t="shared" si="21"/>
        <v>0</v>
      </c>
      <c r="Q158" s="158">
        <v>0</v>
      </c>
      <c r="R158" s="158">
        <f t="shared" si="22"/>
        <v>0</v>
      </c>
      <c r="S158" s="158">
        <v>0</v>
      </c>
      <c r="T158" s="159">
        <f t="shared" si="23"/>
        <v>0</v>
      </c>
      <c r="AR158" s="21" t="s">
        <v>207</v>
      </c>
      <c r="AT158" s="21" t="s">
        <v>152</v>
      </c>
      <c r="AU158" s="21" t="s">
        <v>80</v>
      </c>
      <c r="AY158" s="21" t="s">
        <v>150</v>
      </c>
      <c r="BE158" s="160">
        <f t="shared" si="24"/>
        <v>0</v>
      </c>
      <c r="BF158" s="160">
        <f t="shared" si="25"/>
        <v>0</v>
      </c>
      <c r="BG158" s="160">
        <f t="shared" si="26"/>
        <v>0</v>
      </c>
      <c r="BH158" s="160">
        <f t="shared" si="27"/>
        <v>0</v>
      </c>
      <c r="BI158" s="160">
        <f t="shared" si="28"/>
        <v>0</v>
      </c>
      <c r="BJ158" s="21" t="s">
        <v>11</v>
      </c>
      <c r="BK158" s="160">
        <f t="shared" si="29"/>
        <v>0</v>
      </c>
      <c r="BL158" s="21" t="s">
        <v>207</v>
      </c>
      <c r="BM158" s="21" t="s">
        <v>759</v>
      </c>
    </row>
    <row r="159" spans="2:65" s="1" customFormat="1" ht="16.5" customHeight="1">
      <c r="B159" s="149"/>
      <c r="C159" s="150" t="s">
        <v>447</v>
      </c>
      <c r="D159" s="150" t="s">
        <v>152</v>
      </c>
      <c r="E159" s="151" t="s">
        <v>986</v>
      </c>
      <c r="F159" s="152" t="s">
        <v>987</v>
      </c>
      <c r="G159" s="153" t="s">
        <v>946</v>
      </c>
      <c r="H159" s="154">
        <v>3</v>
      </c>
      <c r="I159" s="261"/>
      <c r="J159" s="155">
        <f t="shared" si="20"/>
        <v>0</v>
      </c>
      <c r="K159" s="152" t="s">
        <v>5</v>
      </c>
      <c r="L159" s="35"/>
      <c r="M159" s="156" t="s">
        <v>5</v>
      </c>
      <c r="N159" s="157" t="s">
        <v>43</v>
      </c>
      <c r="O159" s="158">
        <v>0</v>
      </c>
      <c r="P159" s="158">
        <f t="shared" si="21"/>
        <v>0</v>
      </c>
      <c r="Q159" s="158">
        <v>0</v>
      </c>
      <c r="R159" s="158">
        <f t="shared" si="22"/>
        <v>0</v>
      </c>
      <c r="S159" s="158">
        <v>0</v>
      </c>
      <c r="T159" s="159">
        <f t="shared" si="23"/>
        <v>0</v>
      </c>
      <c r="AR159" s="21" t="s">
        <v>207</v>
      </c>
      <c r="AT159" s="21" t="s">
        <v>152</v>
      </c>
      <c r="AU159" s="21" t="s">
        <v>80</v>
      </c>
      <c r="AY159" s="21" t="s">
        <v>150</v>
      </c>
      <c r="BE159" s="160">
        <f t="shared" si="24"/>
        <v>0</v>
      </c>
      <c r="BF159" s="160">
        <f t="shared" si="25"/>
        <v>0</v>
      </c>
      <c r="BG159" s="160">
        <f t="shared" si="26"/>
        <v>0</v>
      </c>
      <c r="BH159" s="160">
        <f t="shared" si="27"/>
        <v>0</v>
      </c>
      <c r="BI159" s="160">
        <f t="shared" si="28"/>
        <v>0</v>
      </c>
      <c r="BJ159" s="21" t="s">
        <v>11</v>
      </c>
      <c r="BK159" s="160">
        <f t="shared" si="29"/>
        <v>0</v>
      </c>
      <c r="BL159" s="21" t="s">
        <v>207</v>
      </c>
      <c r="BM159" s="21" t="s">
        <v>767</v>
      </c>
    </row>
    <row r="160" spans="2:65" s="1" customFormat="1" ht="16.5" customHeight="1">
      <c r="B160" s="149"/>
      <c r="C160" s="150" t="s">
        <v>451</v>
      </c>
      <c r="D160" s="150" t="s">
        <v>152</v>
      </c>
      <c r="E160" s="151" t="s">
        <v>988</v>
      </c>
      <c r="F160" s="152" t="s">
        <v>989</v>
      </c>
      <c r="G160" s="153" t="s">
        <v>946</v>
      </c>
      <c r="H160" s="154">
        <v>1</v>
      </c>
      <c r="I160" s="261"/>
      <c r="J160" s="155">
        <f t="shared" si="20"/>
        <v>0</v>
      </c>
      <c r="K160" s="152" t="s">
        <v>5</v>
      </c>
      <c r="L160" s="35"/>
      <c r="M160" s="156" t="s">
        <v>5</v>
      </c>
      <c r="N160" s="157" t="s">
        <v>43</v>
      </c>
      <c r="O160" s="158">
        <v>0</v>
      </c>
      <c r="P160" s="158">
        <f t="shared" si="21"/>
        <v>0</v>
      </c>
      <c r="Q160" s="158">
        <v>0</v>
      </c>
      <c r="R160" s="158">
        <f t="shared" si="22"/>
        <v>0</v>
      </c>
      <c r="S160" s="158">
        <v>0</v>
      </c>
      <c r="T160" s="159">
        <f t="shared" si="23"/>
        <v>0</v>
      </c>
      <c r="AR160" s="21" t="s">
        <v>207</v>
      </c>
      <c r="AT160" s="21" t="s">
        <v>152</v>
      </c>
      <c r="AU160" s="21" t="s">
        <v>80</v>
      </c>
      <c r="AY160" s="21" t="s">
        <v>150</v>
      </c>
      <c r="BE160" s="160">
        <f t="shared" si="24"/>
        <v>0</v>
      </c>
      <c r="BF160" s="160">
        <f t="shared" si="25"/>
        <v>0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21" t="s">
        <v>11</v>
      </c>
      <c r="BK160" s="160">
        <f t="shared" si="29"/>
        <v>0</v>
      </c>
      <c r="BL160" s="21" t="s">
        <v>207</v>
      </c>
      <c r="BM160" s="21" t="s">
        <v>777</v>
      </c>
    </row>
    <row r="161" spans="2:65" s="1" customFormat="1" ht="16.5" customHeight="1">
      <c r="B161" s="149"/>
      <c r="C161" s="150" t="s">
        <v>455</v>
      </c>
      <c r="D161" s="150" t="s">
        <v>152</v>
      </c>
      <c r="E161" s="151" t="s">
        <v>990</v>
      </c>
      <c r="F161" s="152" t="s">
        <v>991</v>
      </c>
      <c r="G161" s="153" t="s">
        <v>946</v>
      </c>
      <c r="H161" s="154">
        <v>1</v>
      </c>
      <c r="I161" s="261"/>
      <c r="J161" s="155">
        <f t="shared" si="20"/>
        <v>0</v>
      </c>
      <c r="K161" s="152" t="s">
        <v>5</v>
      </c>
      <c r="L161" s="35"/>
      <c r="M161" s="156" t="s">
        <v>5</v>
      </c>
      <c r="N161" s="157" t="s">
        <v>43</v>
      </c>
      <c r="O161" s="158">
        <v>0</v>
      </c>
      <c r="P161" s="158">
        <f t="shared" si="21"/>
        <v>0</v>
      </c>
      <c r="Q161" s="158">
        <v>0</v>
      </c>
      <c r="R161" s="158">
        <f t="shared" si="22"/>
        <v>0</v>
      </c>
      <c r="S161" s="158">
        <v>0</v>
      </c>
      <c r="T161" s="159">
        <f t="shared" si="23"/>
        <v>0</v>
      </c>
      <c r="AR161" s="21" t="s">
        <v>207</v>
      </c>
      <c r="AT161" s="21" t="s">
        <v>152</v>
      </c>
      <c r="AU161" s="21" t="s">
        <v>80</v>
      </c>
      <c r="AY161" s="21" t="s">
        <v>150</v>
      </c>
      <c r="BE161" s="160">
        <f t="shared" si="24"/>
        <v>0</v>
      </c>
      <c r="BF161" s="160">
        <f t="shared" si="25"/>
        <v>0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21" t="s">
        <v>11</v>
      </c>
      <c r="BK161" s="160">
        <f t="shared" si="29"/>
        <v>0</v>
      </c>
      <c r="BL161" s="21" t="s">
        <v>207</v>
      </c>
      <c r="BM161" s="21" t="s">
        <v>785</v>
      </c>
    </row>
    <row r="162" spans="2:65" s="1" customFormat="1" ht="16.5" customHeight="1">
      <c r="B162" s="149"/>
      <c r="C162" s="150" t="s">
        <v>460</v>
      </c>
      <c r="D162" s="150" t="s">
        <v>152</v>
      </c>
      <c r="E162" s="151" t="s">
        <v>992</v>
      </c>
      <c r="F162" s="152" t="s">
        <v>993</v>
      </c>
      <c r="G162" s="153" t="s">
        <v>946</v>
      </c>
      <c r="H162" s="154">
        <v>3</v>
      </c>
      <c r="I162" s="261"/>
      <c r="J162" s="155">
        <f t="shared" si="20"/>
        <v>0</v>
      </c>
      <c r="K162" s="152" t="s">
        <v>5</v>
      </c>
      <c r="L162" s="35"/>
      <c r="M162" s="156" t="s">
        <v>5</v>
      </c>
      <c r="N162" s="157" t="s">
        <v>43</v>
      </c>
      <c r="O162" s="158">
        <v>0</v>
      </c>
      <c r="P162" s="158">
        <f t="shared" si="21"/>
        <v>0</v>
      </c>
      <c r="Q162" s="158">
        <v>0</v>
      </c>
      <c r="R162" s="158">
        <f t="shared" si="22"/>
        <v>0</v>
      </c>
      <c r="S162" s="158">
        <v>0</v>
      </c>
      <c r="T162" s="159">
        <f t="shared" si="23"/>
        <v>0</v>
      </c>
      <c r="AR162" s="21" t="s">
        <v>207</v>
      </c>
      <c r="AT162" s="21" t="s">
        <v>152</v>
      </c>
      <c r="AU162" s="21" t="s">
        <v>80</v>
      </c>
      <c r="AY162" s="21" t="s">
        <v>150</v>
      </c>
      <c r="BE162" s="160">
        <f t="shared" si="24"/>
        <v>0</v>
      </c>
      <c r="BF162" s="160">
        <f t="shared" si="25"/>
        <v>0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21" t="s">
        <v>11</v>
      </c>
      <c r="BK162" s="160">
        <f t="shared" si="29"/>
        <v>0</v>
      </c>
      <c r="BL162" s="21" t="s">
        <v>207</v>
      </c>
      <c r="BM162" s="21" t="s">
        <v>793</v>
      </c>
    </row>
    <row r="163" spans="2:65" s="1" customFormat="1" ht="16.5" customHeight="1">
      <c r="B163" s="149"/>
      <c r="C163" s="150" t="s">
        <v>464</v>
      </c>
      <c r="D163" s="150" t="s">
        <v>152</v>
      </c>
      <c r="E163" s="151" t="s">
        <v>994</v>
      </c>
      <c r="F163" s="152" t="s">
        <v>995</v>
      </c>
      <c r="G163" s="153" t="s">
        <v>946</v>
      </c>
      <c r="H163" s="154">
        <v>1</v>
      </c>
      <c r="I163" s="261"/>
      <c r="J163" s="155">
        <f t="shared" si="20"/>
        <v>0</v>
      </c>
      <c r="K163" s="152" t="s">
        <v>5</v>
      </c>
      <c r="L163" s="35"/>
      <c r="M163" s="156" t="s">
        <v>5</v>
      </c>
      <c r="N163" s="157" t="s">
        <v>43</v>
      </c>
      <c r="O163" s="158">
        <v>0</v>
      </c>
      <c r="P163" s="158">
        <f t="shared" si="21"/>
        <v>0</v>
      </c>
      <c r="Q163" s="158">
        <v>0</v>
      </c>
      <c r="R163" s="158">
        <f t="shared" si="22"/>
        <v>0</v>
      </c>
      <c r="S163" s="158">
        <v>0</v>
      </c>
      <c r="T163" s="159">
        <f t="shared" si="23"/>
        <v>0</v>
      </c>
      <c r="AR163" s="21" t="s">
        <v>207</v>
      </c>
      <c r="AT163" s="21" t="s">
        <v>152</v>
      </c>
      <c r="AU163" s="21" t="s">
        <v>80</v>
      </c>
      <c r="AY163" s="21" t="s">
        <v>150</v>
      </c>
      <c r="BE163" s="160">
        <f t="shared" si="24"/>
        <v>0</v>
      </c>
      <c r="BF163" s="160">
        <f t="shared" si="25"/>
        <v>0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21" t="s">
        <v>11</v>
      </c>
      <c r="BK163" s="160">
        <f t="shared" si="29"/>
        <v>0</v>
      </c>
      <c r="BL163" s="21" t="s">
        <v>207</v>
      </c>
      <c r="BM163" s="21" t="s">
        <v>803</v>
      </c>
    </row>
    <row r="164" spans="2:65" s="1" customFormat="1" ht="16.5" customHeight="1">
      <c r="B164" s="149"/>
      <c r="C164" s="150" t="s">
        <v>468</v>
      </c>
      <c r="D164" s="150" t="s">
        <v>152</v>
      </c>
      <c r="E164" s="151" t="s">
        <v>996</v>
      </c>
      <c r="F164" s="152" t="s">
        <v>997</v>
      </c>
      <c r="G164" s="153" t="s">
        <v>946</v>
      </c>
      <c r="H164" s="154">
        <v>1</v>
      </c>
      <c r="I164" s="261"/>
      <c r="J164" s="155">
        <f t="shared" si="20"/>
        <v>0</v>
      </c>
      <c r="K164" s="152" t="s">
        <v>5</v>
      </c>
      <c r="L164" s="35"/>
      <c r="M164" s="156" t="s">
        <v>5</v>
      </c>
      <c r="N164" s="157" t="s">
        <v>43</v>
      </c>
      <c r="O164" s="158">
        <v>0</v>
      </c>
      <c r="P164" s="158">
        <f t="shared" si="21"/>
        <v>0</v>
      </c>
      <c r="Q164" s="158">
        <v>0</v>
      </c>
      <c r="R164" s="158">
        <f t="shared" si="22"/>
        <v>0</v>
      </c>
      <c r="S164" s="158">
        <v>0</v>
      </c>
      <c r="T164" s="159">
        <f t="shared" si="23"/>
        <v>0</v>
      </c>
      <c r="AR164" s="21" t="s">
        <v>207</v>
      </c>
      <c r="AT164" s="21" t="s">
        <v>152</v>
      </c>
      <c r="AU164" s="21" t="s">
        <v>80</v>
      </c>
      <c r="AY164" s="21" t="s">
        <v>150</v>
      </c>
      <c r="BE164" s="160">
        <f t="shared" si="24"/>
        <v>0</v>
      </c>
      <c r="BF164" s="160">
        <f t="shared" si="25"/>
        <v>0</v>
      </c>
      <c r="BG164" s="160">
        <f t="shared" si="26"/>
        <v>0</v>
      </c>
      <c r="BH164" s="160">
        <f t="shared" si="27"/>
        <v>0</v>
      </c>
      <c r="BI164" s="160">
        <f t="shared" si="28"/>
        <v>0</v>
      </c>
      <c r="BJ164" s="21" t="s">
        <v>11</v>
      </c>
      <c r="BK164" s="160">
        <f t="shared" si="29"/>
        <v>0</v>
      </c>
      <c r="BL164" s="21" t="s">
        <v>207</v>
      </c>
      <c r="BM164" s="21" t="s">
        <v>811</v>
      </c>
    </row>
    <row r="165" spans="2:65" s="1" customFormat="1" ht="25.5" customHeight="1">
      <c r="B165" s="149"/>
      <c r="C165" s="150" t="s">
        <v>472</v>
      </c>
      <c r="D165" s="150" t="s">
        <v>152</v>
      </c>
      <c r="E165" s="151" t="s">
        <v>998</v>
      </c>
      <c r="F165" s="152" t="s">
        <v>999</v>
      </c>
      <c r="G165" s="153" t="s">
        <v>946</v>
      </c>
      <c r="H165" s="154">
        <v>1</v>
      </c>
      <c r="I165" s="261"/>
      <c r="J165" s="155">
        <f t="shared" si="20"/>
        <v>0</v>
      </c>
      <c r="K165" s="152" t="s">
        <v>5</v>
      </c>
      <c r="L165" s="35"/>
      <c r="M165" s="156" t="s">
        <v>5</v>
      </c>
      <c r="N165" s="157" t="s">
        <v>43</v>
      </c>
      <c r="O165" s="158">
        <v>0</v>
      </c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AR165" s="21" t="s">
        <v>207</v>
      </c>
      <c r="AT165" s="21" t="s">
        <v>152</v>
      </c>
      <c r="AU165" s="21" t="s">
        <v>80</v>
      </c>
      <c r="AY165" s="21" t="s">
        <v>150</v>
      </c>
      <c r="BE165" s="160">
        <f t="shared" si="24"/>
        <v>0</v>
      </c>
      <c r="BF165" s="160">
        <f t="shared" si="25"/>
        <v>0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21" t="s">
        <v>11</v>
      </c>
      <c r="BK165" s="160">
        <f t="shared" si="29"/>
        <v>0</v>
      </c>
      <c r="BL165" s="21" t="s">
        <v>207</v>
      </c>
      <c r="BM165" s="21" t="s">
        <v>1000</v>
      </c>
    </row>
    <row r="166" spans="2:65" s="1" customFormat="1" ht="16.5" customHeight="1">
      <c r="B166" s="149"/>
      <c r="C166" s="150" t="s">
        <v>476</v>
      </c>
      <c r="D166" s="150" t="s">
        <v>152</v>
      </c>
      <c r="E166" s="151" t="s">
        <v>1001</v>
      </c>
      <c r="F166" s="152" t="s">
        <v>1002</v>
      </c>
      <c r="G166" s="153" t="s">
        <v>243</v>
      </c>
      <c r="H166" s="154">
        <v>1</v>
      </c>
      <c r="I166" s="261"/>
      <c r="J166" s="155">
        <f t="shared" si="20"/>
        <v>0</v>
      </c>
      <c r="K166" s="152" t="s">
        <v>5</v>
      </c>
      <c r="L166" s="35"/>
      <c r="M166" s="156" t="s">
        <v>5</v>
      </c>
      <c r="N166" s="157" t="s">
        <v>43</v>
      </c>
      <c r="O166" s="158">
        <v>0</v>
      </c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AR166" s="21" t="s">
        <v>207</v>
      </c>
      <c r="AT166" s="21" t="s">
        <v>152</v>
      </c>
      <c r="AU166" s="21" t="s">
        <v>80</v>
      </c>
      <c r="AY166" s="21" t="s">
        <v>150</v>
      </c>
      <c r="BE166" s="160">
        <f t="shared" si="24"/>
        <v>0</v>
      </c>
      <c r="BF166" s="160">
        <f t="shared" si="25"/>
        <v>0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21" t="s">
        <v>11</v>
      </c>
      <c r="BK166" s="160">
        <f t="shared" si="29"/>
        <v>0</v>
      </c>
      <c r="BL166" s="21" t="s">
        <v>207</v>
      </c>
      <c r="BM166" s="21" t="s">
        <v>1003</v>
      </c>
    </row>
    <row r="167" spans="2:65" s="1" customFormat="1" ht="16.5" customHeight="1">
      <c r="B167" s="149"/>
      <c r="C167" s="150" t="s">
        <v>480</v>
      </c>
      <c r="D167" s="150" t="s">
        <v>152</v>
      </c>
      <c r="E167" s="151" t="s">
        <v>1004</v>
      </c>
      <c r="F167" s="152" t="s">
        <v>1005</v>
      </c>
      <c r="G167" s="153" t="s">
        <v>946</v>
      </c>
      <c r="H167" s="154">
        <v>1</v>
      </c>
      <c r="I167" s="261"/>
      <c r="J167" s="155">
        <f t="shared" si="20"/>
        <v>0</v>
      </c>
      <c r="K167" s="152" t="s">
        <v>5</v>
      </c>
      <c r="L167" s="35"/>
      <c r="M167" s="156" t="s">
        <v>5</v>
      </c>
      <c r="N167" s="157" t="s">
        <v>43</v>
      </c>
      <c r="O167" s="158">
        <v>0</v>
      </c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AR167" s="21" t="s">
        <v>207</v>
      </c>
      <c r="AT167" s="21" t="s">
        <v>152</v>
      </c>
      <c r="AU167" s="21" t="s">
        <v>80</v>
      </c>
      <c r="AY167" s="21" t="s">
        <v>150</v>
      </c>
      <c r="BE167" s="160">
        <f t="shared" si="24"/>
        <v>0</v>
      </c>
      <c r="BF167" s="160">
        <f t="shared" si="25"/>
        <v>0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21" t="s">
        <v>11</v>
      </c>
      <c r="BK167" s="160">
        <f t="shared" si="29"/>
        <v>0</v>
      </c>
      <c r="BL167" s="21" t="s">
        <v>207</v>
      </c>
      <c r="BM167" s="21" t="s">
        <v>1006</v>
      </c>
    </row>
    <row r="168" spans="2:65" s="1" customFormat="1" ht="16.5" customHeight="1">
      <c r="B168" s="149"/>
      <c r="C168" s="150" t="s">
        <v>484</v>
      </c>
      <c r="D168" s="150" t="s">
        <v>152</v>
      </c>
      <c r="E168" s="151" t="s">
        <v>1007</v>
      </c>
      <c r="F168" s="152" t="s">
        <v>1008</v>
      </c>
      <c r="G168" s="153" t="s">
        <v>243</v>
      </c>
      <c r="H168" s="154">
        <v>1</v>
      </c>
      <c r="I168" s="261"/>
      <c r="J168" s="155">
        <f t="shared" si="20"/>
        <v>0</v>
      </c>
      <c r="K168" s="152" t="s">
        <v>5</v>
      </c>
      <c r="L168" s="35"/>
      <c r="M168" s="156" t="s">
        <v>5</v>
      </c>
      <c r="N168" s="157" t="s">
        <v>43</v>
      </c>
      <c r="O168" s="158">
        <v>0</v>
      </c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AR168" s="21" t="s">
        <v>207</v>
      </c>
      <c r="AT168" s="21" t="s">
        <v>152</v>
      </c>
      <c r="AU168" s="21" t="s">
        <v>80</v>
      </c>
      <c r="AY168" s="21" t="s">
        <v>150</v>
      </c>
      <c r="BE168" s="160">
        <f t="shared" si="24"/>
        <v>0</v>
      </c>
      <c r="BF168" s="160">
        <f t="shared" si="25"/>
        <v>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21" t="s">
        <v>11</v>
      </c>
      <c r="BK168" s="160">
        <f t="shared" si="29"/>
        <v>0</v>
      </c>
      <c r="BL168" s="21" t="s">
        <v>207</v>
      </c>
      <c r="BM168" s="21" t="s">
        <v>1009</v>
      </c>
    </row>
    <row r="169" spans="2:65" s="1" customFormat="1" ht="25.5" customHeight="1">
      <c r="B169" s="149"/>
      <c r="C169" s="150" t="s">
        <v>488</v>
      </c>
      <c r="D169" s="150" t="s">
        <v>152</v>
      </c>
      <c r="E169" s="151" t="s">
        <v>1010</v>
      </c>
      <c r="F169" s="152" t="s">
        <v>1011</v>
      </c>
      <c r="G169" s="153" t="s">
        <v>1012</v>
      </c>
      <c r="H169" s="154">
        <v>1</v>
      </c>
      <c r="I169" s="261"/>
      <c r="J169" s="155">
        <f t="shared" si="20"/>
        <v>0</v>
      </c>
      <c r="K169" s="152" t="s">
        <v>5</v>
      </c>
      <c r="L169" s="35"/>
      <c r="M169" s="156" t="s">
        <v>5</v>
      </c>
      <c r="N169" s="157" t="s">
        <v>43</v>
      </c>
      <c r="O169" s="158">
        <v>0</v>
      </c>
      <c r="P169" s="158">
        <f t="shared" si="21"/>
        <v>0</v>
      </c>
      <c r="Q169" s="158">
        <v>0</v>
      </c>
      <c r="R169" s="158">
        <f t="shared" si="22"/>
        <v>0</v>
      </c>
      <c r="S169" s="158">
        <v>0</v>
      </c>
      <c r="T169" s="159">
        <f t="shared" si="23"/>
        <v>0</v>
      </c>
      <c r="AR169" s="21" t="s">
        <v>207</v>
      </c>
      <c r="AT169" s="21" t="s">
        <v>152</v>
      </c>
      <c r="AU169" s="21" t="s">
        <v>80</v>
      </c>
      <c r="AY169" s="21" t="s">
        <v>150</v>
      </c>
      <c r="BE169" s="160">
        <f t="shared" si="24"/>
        <v>0</v>
      </c>
      <c r="BF169" s="160">
        <f t="shared" si="25"/>
        <v>0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21" t="s">
        <v>11</v>
      </c>
      <c r="BK169" s="160">
        <f t="shared" si="29"/>
        <v>0</v>
      </c>
      <c r="BL169" s="21" t="s">
        <v>207</v>
      </c>
      <c r="BM169" s="21" t="s">
        <v>1013</v>
      </c>
    </row>
    <row r="170" spans="2:65" s="1" customFormat="1" ht="25.5" customHeight="1">
      <c r="B170" s="149"/>
      <c r="C170" s="150" t="s">
        <v>492</v>
      </c>
      <c r="D170" s="150" t="s">
        <v>152</v>
      </c>
      <c r="E170" s="151" t="s">
        <v>1014</v>
      </c>
      <c r="F170" s="152" t="s">
        <v>1015</v>
      </c>
      <c r="G170" s="153" t="s">
        <v>1012</v>
      </c>
      <c r="H170" s="154">
        <v>1</v>
      </c>
      <c r="I170" s="261"/>
      <c r="J170" s="155">
        <f t="shared" si="20"/>
        <v>0</v>
      </c>
      <c r="K170" s="152" t="s">
        <v>5</v>
      </c>
      <c r="L170" s="35"/>
      <c r="M170" s="156" t="s">
        <v>5</v>
      </c>
      <c r="N170" s="157" t="s">
        <v>43</v>
      </c>
      <c r="O170" s="158">
        <v>0</v>
      </c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AR170" s="21" t="s">
        <v>207</v>
      </c>
      <c r="AT170" s="21" t="s">
        <v>152</v>
      </c>
      <c r="AU170" s="21" t="s">
        <v>80</v>
      </c>
      <c r="AY170" s="21" t="s">
        <v>150</v>
      </c>
      <c r="BE170" s="160">
        <f t="shared" si="24"/>
        <v>0</v>
      </c>
      <c r="BF170" s="160">
        <f t="shared" si="25"/>
        <v>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21" t="s">
        <v>11</v>
      </c>
      <c r="BK170" s="160">
        <f t="shared" si="29"/>
        <v>0</v>
      </c>
      <c r="BL170" s="21" t="s">
        <v>207</v>
      </c>
      <c r="BM170" s="21" t="s">
        <v>1016</v>
      </c>
    </row>
    <row r="171" spans="2:65" s="1" customFormat="1" ht="16.5" customHeight="1">
      <c r="B171" s="149"/>
      <c r="C171" s="150" t="s">
        <v>496</v>
      </c>
      <c r="D171" s="150" t="s">
        <v>152</v>
      </c>
      <c r="E171" s="151" t="s">
        <v>1017</v>
      </c>
      <c r="F171" s="152" t="s">
        <v>1018</v>
      </c>
      <c r="G171" s="153" t="s">
        <v>243</v>
      </c>
      <c r="H171" s="154">
        <v>2</v>
      </c>
      <c r="I171" s="261"/>
      <c r="J171" s="155">
        <f t="shared" si="20"/>
        <v>0</v>
      </c>
      <c r="K171" s="152" t="s">
        <v>5</v>
      </c>
      <c r="L171" s="35"/>
      <c r="M171" s="156" t="s">
        <v>5</v>
      </c>
      <c r="N171" s="157" t="s">
        <v>43</v>
      </c>
      <c r="O171" s="158">
        <v>0</v>
      </c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AR171" s="21" t="s">
        <v>207</v>
      </c>
      <c r="AT171" s="21" t="s">
        <v>152</v>
      </c>
      <c r="AU171" s="21" t="s">
        <v>80</v>
      </c>
      <c r="AY171" s="21" t="s">
        <v>150</v>
      </c>
      <c r="BE171" s="160">
        <f t="shared" si="24"/>
        <v>0</v>
      </c>
      <c r="BF171" s="160">
        <f t="shared" si="25"/>
        <v>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21" t="s">
        <v>11</v>
      </c>
      <c r="BK171" s="160">
        <f t="shared" si="29"/>
        <v>0</v>
      </c>
      <c r="BL171" s="21" t="s">
        <v>207</v>
      </c>
      <c r="BM171" s="21" t="s">
        <v>1019</v>
      </c>
    </row>
    <row r="172" spans="2:65" s="1" customFormat="1" ht="16.5" customHeight="1">
      <c r="B172" s="149"/>
      <c r="C172" s="150" t="s">
        <v>500</v>
      </c>
      <c r="D172" s="150" t="s">
        <v>152</v>
      </c>
      <c r="E172" s="151" t="s">
        <v>1020</v>
      </c>
      <c r="F172" s="152" t="s">
        <v>1021</v>
      </c>
      <c r="G172" s="153" t="s">
        <v>243</v>
      </c>
      <c r="H172" s="154">
        <v>1</v>
      </c>
      <c r="I172" s="261"/>
      <c r="J172" s="155">
        <f t="shared" si="20"/>
        <v>0</v>
      </c>
      <c r="K172" s="152" t="s">
        <v>5</v>
      </c>
      <c r="L172" s="35"/>
      <c r="M172" s="156" t="s">
        <v>5</v>
      </c>
      <c r="N172" s="157" t="s">
        <v>43</v>
      </c>
      <c r="O172" s="158">
        <v>0</v>
      </c>
      <c r="P172" s="158">
        <f t="shared" si="21"/>
        <v>0</v>
      </c>
      <c r="Q172" s="158">
        <v>0</v>
      </c>
      <c r="R172" s="158">
        <f t="shared" si="22"/>
        <v>0</v>
      </c>
      <c r="S172" s="158">
        <v>0</v>
      </c>
      <c r="T172" s="159">
        <f t="shared" si="23"/>
        <v>0</v>
      </c>
      <c r="AR172" s="21" t="s">
        <v>207</v>
      </c>
      <c r="AT172" s="21" t="s">
        <v>152</v>
      </c>
      <c r="AU172" s="21" t="s">
        <v>80</v>
      </c>
      <c r="AY172" s="21" t="s">
        <v>150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21" t="s">
        <v>11</v>
      </c>
      <c r="BK172" s="160">
        <f t="shared" si="29"/>
        <v>0</v>
      </c>
      <c r="BL172" s="21" t="s">
        <v>207</v>
      </c>
      <c r="BM172" s="21" t="s">
        <v>1022</v>
      </c>
    </row>
    <row r="173" spans="2:65" s="1" customFormat="1" ht="16.5" customHeight="1">
      <c r="B173" s="149"/>
      <c r="C173" s="150" t="s">
        <v>504</v>
      </c>
      <c r="D173" s="150" t="s">
        <v>152</v>
      </c>
      <c r="E173" s="151" t="s">
        <v>1023</v>
      </c>
      <c r="F173" s="152" t="s">
        <v>1024</v>
      </c>
      <c r="G173" s="153" t="s">
        <v>243</v>
      </c>
      <c r="H173" s="154">
        <v>2</v>
      </c>
      <c r="I173" s="261"/>
      <c r="J173" s="155">
        <f t="shared" si="20"/>
        <v>0</v>
      </c>
      <c r="K173" s="152" t="s">
        <v>5</v>
      </c>
      <c r="L173" s="35"/>
      <c r="M173" s="156" t="s">
        <v>5</v>
      </c>
      <c r="N173" s="157" t="s">
        <v>43</v>
      </c>
      <c r="O173" s="158">
        <v>0</v>
      </c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AR173" s="21" t="s">
        <v>207</v>
      </c>
      <c r="AT173" s="21" t="s">
        <v>152</v>
      </c>
      <c r="AU173" s="21" t="s">
        <v>80</v>
      </c>
      <c r="AY173" s="21" t="s">
        <v>150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21" t="s">
        <v>11</v>
      </c>
      <c r="BK173" s="160">
        <f t="shared" si="29"/>
        <v>0</v>
      </c>
      <c r="BL173" s="21" t="s">
        <v>207</v>
      </c>
      <c r="BM173" s="21" t="s">
        <v>1025</v>
      </c>
    </row>
    <row r="174" spans="2:65" s="1" customFormat="1" ht="16.5" customHeight="1">
      <c r="B174" s="149"/>
      <c r="C174" s="150" t="s">
        <v>508</v>
      </c>
      <c r="D174" s="150" t="s">
        <v>152</v>
      </c>
      <c r="E174" s="151" t="s">
        <v>1026</v>
      </c>
      <c r="F174" s="152" t="s">
        <v>1027</v>
      </c>
      <c r="G174" s="153" t="s">
        <v>243</v>
      </c>
      <c r="H174" s="154">
        <v>3</v>
      </c>
      <c r="I174" s="261"/>
      <c r="J174" s="155">
        <f t="shared" si="20"/>
        <v>0</v>
      </c>
      <c r="K174" s="152" t="s">
        <v>5</v>
      </c>
      <c r="L174" s="35"/>
      <c r="M174" s="156" t="s">
        <v>5</v>
      </c>
      <c r="N174" s="157" t="s">
        <v>43</v>
      </c>
      <c r="O174" s="158">
        <v>0</v>
      </c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AR174" s="21" t="s">
        <v>207</v>
      </c>
      <c r="AT174" s="21" t="s">
        <v>152</v>
      </c>
      <c r="AU174" s="21" t="s">
        <v>80</v>
      </c>
      <c r="AY174" s="21" t="s">
        <v>150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21" t="s">
        <v>11</v>
      </c>
      <c r="BK174" s="160">
        <f t="shared" si="29"/>
        <v>0</v>
      </c>
      <c r="BL174" s="21" t="s">
        <v>207</v>
      </c>
      <c r="BM174" s="21" t="s">
        <v>1028</v>
      </c>
    </row>
    <row r="175" spans="2:65" s="1" customFormat="1" ht="16.5" customHeight="1">
      <c r="B175" s="149"/>
      <c r="C175" s="150" t="s">
        <v>514</v>
      </c>
      <c r="D175" s="150" t="s">
        <v>152</v>
      </c>
      <c r="E175" s="151" t="s">
        <v>1029</v>
      </c>
      <c r="F175" s="152" t="s">
        <v>1030</v>
      </c>
      <c r="G175" s="153" t="s">
        <v>243</v>
      </c>
      <c r="H175" s="154">
        <v>1</v>
      </c>
      <c r="I175" s="261"/>
      <c r="J175" s="155">
        <f t="shared" si="20"/>
        <v>0</v>
      </c>
      <c r="K175" s="152" t="s">
        <v>5</v>
      </c>
      <c r="L175" s="35"/>
      <c r="M175" s="156" t="s">
        <v>5</v>
      </c>
      <c r="N175" s="157" t="s">
        <v>43</v>
      </c>
      <c r="O175" s="158">
        <v>0</v>
      </c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AR175" s="21" t="s">
        <v>207</v>
      </c>
      <c r="AT175" s="21" t="s">
        <v>152</v>
      </c>
      <c r="AU175" s="21" t="s">
        <v>80</v>
      </c>
      <c r="AY175" s="21" t="s">
        <v>150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21" t="s">
        <v>11</v>
      </c>
      <c r="BK175" s="160">
        <f t="shared" si="29"/>
        <v>0</v>
      </c>
      <c r="BL175" s="21" t="s">
        <v>207</v>
      </c>
      <c r="BM175" s="21" t="s">
        <v>1031</v>
      </c>
    </row>
    <row r="176" spans="2:65" s="1" customFormat="1" ht="16.5" customHeight="1">
      <c r="B176" s="149"/>
      <c r="C176" s="150" t="s">
        <v>518</v>
      </c>
      <c r="D176" s="150" t="s">
        <v>152</v>
      </c>
      <c r="E176" s="151" t="s">
        <v>1032</v>
      </c>
      <c r="F176" s="152" t="s">
        <v>1033</v>
      </c>
      <c r="G176" s="153" t="s">
        <v>179</v>
      </c>
      <c r="H176" s="154">
        <v>0.128</v>
      </c>
      <c r="I176" s="261"/>
      <c r="J176" s="155">
        <f t="shared" si="20"/>
        <v>0</v>
      </c>
      <c r="K176" s="152" t="s">
        <v>5</v>
      </c>
      <c r="L176" s="35"/>
      <c r="M176" s="156" t="s">
        <v>5</v>
      </c>
      <c r="N176" s="157" t="s">
        <v>43</v>
      </c>
      <c r="O176" s="158">
        <v>0</v>
      </c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AR176" s="21" t="s">
        <v>207</v>
      </c>
      <c r="AT176" s="21" t="s">
        <v>152</v>
      </c>
      <c r="AU176" s="21" t="s">
        <v>80</v>
      </c>
      <c r="AY176" s="21" t="s">
        <v>150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160">
        <f t="shared" si="27"/>
        <v>0</v>
      </c>
      <c r="BI176" s="160">
        <f t="shared" si="28"/>
        <v>0</v>
      </c>
      <c r="BJ176" s="21" t="s">
        <v>11</v>
      </c>
      <c r="BK176" s="160">
        <f t="shared" si="29"/>
        <v>0</v>
      </c>
      <c r="BL176" s="21" t="s">
        <v>207</v>
      </c>
      <c r="BM176" s="21" t="s">
        <v>1034</v>
      </c>
    </row>
    <row r="177" spans="2:65" s="10" customFormat="1" ht="29.85" customHeight="1">
      <c r="B177" s="137"/>
      <c r="D177" s="138" t="s">
        <v>71</v>
      </c>
      <c r="E177" s="147" t="s">
        <v>1035</v>
      </c>
      <c r="F177" s="147" t="s">
        <v>1036</v>
      </c>
      <c r="J177" s="148">
        <f>BK177</f>
        <v>0</v>
      </c>
      <c r="L177" s="137"/>
      <c r="M177" s="141"/>
      <c r="N177" s="142"/>
      <c r="O177" s="142"/>
      <c r="P177" s="143">
        <f>SUM(P178:P180)</f>
        <v>0</v>
      </c>
      <c r="Q177" s="142"/>
      <c r="R177" s="143">
        <f>SUM(R178:R180)</f>
        <v>0</v>
      </c>
      <c r="S177" s="142"/>
      <c r="T177" s="144">
        <f>SUM(T178:T180)</f>
        <v>0</v>
      </c>
      <c r="AR177" s="138" t="s">
        <v>80</v>
      </c>
      <c r="AT177" s="145" t="s">
        <v>71</v>
      </c>
      <c r="AU177" s="145" t="s">
        <v>11</v>
      </c>
      <c r="AY177" s="138" t="s">
        <v>150</v>
      </c>
      <c r="BK177" s="146">
        <f>SUM(BK178:BK180)</f>
        <v>0</v>
      </c>
    </row>
    <row r="178" spans="2:65" s="1" customFormat="1" ht="25.5" customHeight="1">
      <c r="B178" s="149"/>
      <c r="C178" s="150" t="s">
        <v>522</v>
      </c>
      <c r="D178" s="150" t="s">
        <v>152</v>
      </c>
      <c r="E178" s="151" t="s">
        <v>1037</v>
      </c>
      <c r="F178" s="152" t="s">
        <v>1038</v>
      </c>
      <c r="G178" s="153" t="s">
        <v>946</v>
      </c>
      <c r="H178" s="154">
        <v>1</v>
      </c>
      <c r="I178" s="261"/>
      <c r="J178" s="155">
        <f t="shared" ref="J178:J180" si="30">ROUND(I178*H178,2)</f>
        <v>0</v>
      </c>
      <c r="K178" s="152" t="s">
        <v>5</v>
      </c>
      <c r="L178" s="35"/>
      <c r="M178" s="156" t="s">
        <v>5</v>
      </c>
      <c r="N178" s="157" t="s">
        <v>43</v>
      </c>
      <c r="O178" s="158">
        <v>0</v>
      </c>
      <c r="P178" s="158">
        <f>O178*H178</f>
        <v>0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AR178" s="21" t="s">
        <v>207</v>
      </c>
      <c r="AT178" s="21" t="s">
        <v>152</v>
      </c>
      <c r="AU178" s="21" t="s">
        <v>80</v>
      </c>
      <c r="AY178" s="21" t="s">
        <v>150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21" t="s">
        <v>11</v>
      </c>
      <c r="BK178" s="160">
        <f t="shared" ref="BK178:BK180" si="31">ROUND(I178*H178,2)</f>
        <v>0</v>
      </c>
      <c r="BL178" s="21" t="s">
        <v>207</v>
      </c>
      <c r="BM178" s="21" t="s">
        <v>1039</v>
      </c>
    </row>
    <row r="179" spans="2:65" s="1" customFormat="1" ht="25.5" customHeight="1">
      <c r="B179" s="149"/>
      <c r="C179" s="150" t="s">
        <v>528</v>
      </c>
      <c r="D179" s="150" t="s">
        <v>152</v>
      </c>
      <c r="E179" s="151" t="s">
        <v>1040</v>
      </c>
      <c r="F179" s="152" t="s">
        <v>1041</v>
      </c>
      <c r="G179" s="153" t="s">
        <v>946</v>
      </c>
      <c r="H179" s="154">
        <v>1</v>
      </c>
      <c r="I179" s="261"/>
      <c r="J179" s="155">
        <f t="shared" si="30"/>
        <v>0</v>
      </c>
      <c r="K179" s="152" t="s">
        <v>5</v>
      </c>
      <c r="L179" s="35"/>
      <c r="M179" s="156" t="s">
        <v>5</v>
      </c>
      <c r="N179" s="157" t="s">
        <v>43</v>
      </c>
      <c r="O179" s="158">
        <v>0</v>
      </c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AR179" s="21" t="s">
        <v>207</v>
      </c>
      <c r="AT179" s="21" t="s">
        <v>152</v>
      </c>
      <c r="AU179" s="21" t="s">
        <v>80</v>
      </c>
      <c r="AY179" s="21" t="s">
        <v>150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21" t="s">
        <v>11</v>
      </c>
      <c r="BK179" s="160">
        <f t="shared" si="31"/>
        <v>0</v>
      </c>
      <c r="BL179" s="21" t="s">
        <v>207</v>
      </c>
      <c r="BM179" s="21" t="s">
        <v>1042</v>
      </c>
    </row>
    <row r="180" spans="2:65" s="1" customFormat="1" ht="16.5" customHeight="1">
      <c r="B180" s="149"/>
      <c r="C180" s="150" t="s">
        <v>532</v>
      </c>
      <c r="D180" s="150" t="s">
        <v>152</v>
      </c>
      <c r="E180" s="151" t="s">
        <v>1043</v>
      </c>
      <c r="F180" s="152" t="s">
        <v>1044</v>
      </c>
      <c r="G180" s="153" t="s">
        <v>179</v>
      </c>
      <c r="H180" s="154">
        <v>0.03</v>
      </c>
      <c r="I180" s="261"/>
      <c r="J180" s="155">
        <f t="shared" si="30"/>
        <v>0</v>
      </c>
      <c r="K180" s="152" t="s">
        <v>5</v>
      </c>
      <c r="L180" s="35"/>
      <c r="M180" s="156" t="s">
        <v>5</v>
      </c>
      <c r="N180" s="181" t="s">
        <v>43</v>
      </c>
      <c r="O180" s="179">
        <v>0</v>
      </c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AR180" s="21" t="s">
        <v>207</v>
      </c>
      <c r="AT180" s="21" t="s">
        <v>152</v>
      </c>
      <c r="AU180" s="21" t="s">
        <v>80</v>
      </c>
      <c r="AY180" s="21" t="s">
        <v>150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21" t="s">
        <v>11</v>
      </c>
      <c r="BK180" s="160">
        <f t="shared" si="31"/>
        <v>0</v>
      </c>
      <c r="BL180" s="21" t="s">
        <v>207</v>
      </c>
      <c r="BM180" s="21" t="s">
        <v>1045</v>
      </c>
    </row>
    <row r="181" spans="2:65" s="1" customFormat="1" ht="6.95" customHeight="1"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35"/>
    </row>
  </sheetData>
  <autoFilter ref="C80:K180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80" activePane="bottomLeft" state="frozen"/>
      <selection pane="bottomLeft" activeCell="I84" sqref="I8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300" t="s">
        <v>99</v>
      </c>
      <c r="H1" s="300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4" t="s">
        <v>8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21" t="s">
        <v>88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80</v>
      </c>
    </row>
    <row r="4" spans="1:70" ht="36.950000000000003" customHeight="1">
      <c r="B4" s="25"/>
      <c r="C4" s="26"/>
      <c r="D4" s="27" t="s">
        <v>103</v>
      </c>
      <c r="E4" s="26"/>
      <c r="F4" s="26"/>
      <c r="G4" s="26"/>
      <c r="H4" s="26"/>
      <c r="I4" s="26"/>
      <c r="J4" s="26"/>
      <c r="K4" s="28"/>
      <c r="M4" s="29" t="s">
        <v>14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1" t="str">
        <f>'Rekapitulace stavby'!K6</f>
        <v>Přístavba výtahu 2.ZŠ Husitská, pavilon U12</v>
      </c>
      <c r="F7" s="302"/>
      <c r="G7" s="302"/>
      <c r="H7" s="302"/>
      <c r="I7" s="26"/>
      <c r="J7" s="26"/>
      <c r="K7" s="28"/>
    </row>
    <row r="8" spans="1:70" s="1" customFormat="1" ht="15">
      <c r="B8" s="35"/>
      <c r="C8" s="36"/>
      <c r="D8" s="33" t="s">
        <v>104</v>
      </c>
      <c r="E8" s="36"/>
      <c r="F8" s="36"/>
      <c r="G8" s="36"/>
      <c r="H8" s="36"/>
      <c r="I8" s="36"/>
      <c r="J8" s="36"/>
      <c r="K8" s="39"/>
    </row>
    <row r="9" spans="1:70" s="1" customFormat="1" ht="36.950000000000003" customHeight="1">
      <c r="B9" s="35"/>
      <c r="C9" s="36"/>
      <c r="D9" s="36"/>
      <c r="E9" s="303" t="s">
        <v>1046</v>
      </c>
      <c r="F9" s="304"/>
      <c r="G9" s="304"/>
      <c r="H9" s="304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5" customHeight="1">
      <c r="B11" s="35"/>
      <c r="C11" s="36"/>
      <c r="D11" s="33" t="s">
        <v>20</v>
      </c>
      <c r="E11" s="36"/>
      <c r="F11" s="31" t="s">
        <v>5</v>
      </c>
      <c r="G11" s="36"/>
      <c r="H11" s="36"/>
      <c r="I11" s="33" t="s">
        <v>21</v>
      </c>
      <c r="J11" s="31" t="s">
        <v>5</v>
      </c>
      <c r="K11" s="39"/>
    </row>
    <row r="12" spans="1:70" s="1" customFormat="1" ht="14.45" customHeight="1">
      <c r="B12" s="35"/>
      <c r="C12" s="36"/>
      <c r="D12" s="33" t="s">
        <v>22</v>
      </c>
      <c r="E12" s="36"/>
      <c r="F12" s="31" t="s">
        <v>23</v>
      </c>
      <c r="G12" s="36"/>
      <c r="H12" s="36"/>
      <c r="I12" s="33" t="s">
        <v>24</v>
      </c>
      <c r="J12" s="96" t="str">
        <f>'Rekapitulace stavby'!AN8</f>
        <v>31. 1. 2017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5" customHeight="1">
      <c r="B14" s="35"/>
      <c r="C14" s="36"/>
      <c r="D14" s="33" t="s">
        <v>28</v>
      </c>
      <c r="E14" s="36"/>
      <c r="F14" s="36"/>
      <c r="G14" s="36"/>
      <c r="H14" s="36"/>
      <c r="I14" s="33" t="s">
        <v>29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30</v>
      </c>
      <c r="F15" s="36"/>
      <c r="G15" s="36"/>
      <c r="H15" s="36"/>
      <c r="I15" s="33" t="s">
        <v>31</v>
      </c>
      <c r="J15" s="31" t="s">
        <v>5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5" customHeight="1">
      <c r="B17" s="35"/>
      <c r="C17" s="36"/>
      <c r="D17" s="33" t="s">
        <v>32</v>
      </c>
      <c r="E17" s="36"/>
      <c r="F17" s="36"/>
      <c r="G17" s="36"/>
      <c r="H17" s="36"/>
      <c r="I17" s="33" t="s">
        <v>29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31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5" customHeight="1">
      <c r="B20" s="35"/>
      <c r="C20" s="36"/>
      <c r="D20" s="33" t="s">
        <v>34</v>
      </c>
      <c r="E20" s="36"/>
      <c r="F20" s="36"/>
      <c r="G20" s="36"/>
      <c r="H20" s="36"/>
      <c r="I20" s="33" t="s">
        <v>29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35</v>
      </c>
      <c r="F21" s="36"/>
      <c r="G21" s="36"/>
      <c r="H21" s="36"/>
      <c r="I21" s="33" t="s">
        <v>31</v>
      </c>
      <c r="J21" s="31" t="s">
        <v>5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5" customHeight="1">
      <c r="B23" s="35"/>
      <c r="C23" s="36"/>
      <c r="D23" s="33" t="s">
        <v>37</v>
      </c>
      <c r="E23" s="36"/>
      <c r="F23" s="36"/>
      <c r="G23" s="36"/>
      <c r="H23" s="36"/>
      <c r="I23" s="36"/>
      <c r="J23" s="36"/>
      <c r="K23" s="39"/>
    </row>
    <row r="24" spans="2:11" s="6" customFormat="1" ht="16.5" customHeight="1">
      <c r="B24" s="97"/>
      <c r="C24" s="98"/>
      <c r="D24" s="98"/>
      <c r="E24" s="286" t="s">
        <v>5</v>
      </c>
      <c r="F24" s="286"/>
      <c r="G24" s="286"/>
      <c r="H24" s="286"/>
      <c r="I24" s="98"/>
      <c r="J24" s="98"/>
      <c r="K24" s="99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38</v>
      </c>
      <c r="E27" s="36"/>
      <c r="F27" s="36"/>
      <c r="G27" s="36"/>
      <c r="H27" s="36"/>
      <c r="I27" s="36"/>
      <c r="J27" s="102">
        <f>ROUND(J80,0)</f>
        <v>0</v>
      </c>
      <c r="K27" s="39"/>
    </row>
    <row r="28" spans="2:11" s="1" customFormat="1" ht="6.95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5" customHeight="1">
      <c r="B29" s="35"/>
      <c r="C29" s="36"/>
      <c r="D29" s="36"/>
      <c r="E29" s="36"/>
      <c r="F29" s="40" t="s">
        <v>40</v>
      </c>
      <c r="G29" s="36"/>
      <c r="H29" s="36"/>
      <c r="I29" s="40" t="s">
        <v>39</v>
      </c>
      <c r="J29" s="40" t="s">
        <v>41</v>
      </c>
      <c r="K29" s="39"/>
    </row>
    <row r="30" spans="2:11" s="1" customFormat="1" ht="14.45" customHeight="1">
      <c r="B30" s="35"/>
      <c r="C30" s="36"/>
      <c r="D30" s="43" t="s">
        <v>42</v>
      </c>
      <c r="E30" s="43" t="s">
        <v>43</v>
      </c>
      <c r="F30" s="103">
        <f>ROUND(SUM(BE80:BE98), 0)</f>
        <v>0</v>
      </c>
      <c r="G30" s="36"/>
      <c r="H30" s="36"/>
      <c r="I30" s="104">
        <v>0.21</v>
      </c>
      <c r="J30" s="103">
        <f>ROUND(ROUND((SUM(BE80:BE98)), 0)*I30, 0)</f>
        <v>0</v>
      </c>
      <c r="K30" s="39"/>
    </row>
    <row r="31" spans="2:11" s="1" customFormat="1" ht="14.45" customHeight="1">
      <c r="B31" s="35"/>
      <c r="C31" s="36"/>
      <c r="D31" s="36"/>
      <c r="E31" s="43" t="s">
        <v>44</v>
      </c>
      <c r="F31" s="103">
        <f>ROUND(SUM(BF80:BF98), 0)</f>
        <v>0</v>
      </c>
      <c r="G31" s="36"/>
      <c r="H31" s="36"/>
      <c r="I31" s="104">
        <v>0.15</v>
      </c>
      <c r="J31" s="103">
        <f>ROUND(ROUND((SUM(BF80:BF98)), 0)*I31, 0)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45</v>
      </c>
      <c r="F32" s="103">
        <f>ROUND(SUM(BG80:BG98), 0)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46</v>
      </c>
      <c r="F33" s="103">
        <f>ROUND(SUM(BH80:BH98), 0)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47</v>
      </c>
      <c r="F34" s="103">
        <f>ROUND(SUM(BI80:BI98), 0)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48</v>
      </c>
      <c r="E36" s="65"/>
      <c r="F36" s="65"/>
      <c r="G36" s="107" t="s">
        <v>49</v>
      </c>
      <c r="H36" s="108" t="s">
        <v>50</v>
      </c>
      <c r="I36" s="65"/>
      <c r="J36" s="109">
        <f>SUM(J27:J34)</f>
        <v>0</v>
      </c>
      <c r="K36" s="110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5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50000000000003" customHeight="1">
      <c r="B42" s="35"/>
      <c r="C42" s="27" t="s">
        <v>106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5" customHeight="1">
      <c r="B44" s="35"/>
      <c r="C44" s="33" t="s">
        <v>18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1" t="str">
        <f>E7</f>
        <v>Přístavba výtahu 2.ZŠ Husitská, pavilon U12</v>
      </c>
      <c r="F45" s="302"/>
      <c r="G45" s="302"/>
      <c r="H45" s="302"/>
      <c r="I45" s="36"/>
      <c r="J45" s="36"/>
      <c r="K45" s="39"/>
    </row>
    <row r="46" spans="2:11" s="1" customFormat="1" ht="14.45" customHeight="1">
      <c r="B46" s="35"/>
      <c r="C46" s="33" t="s">
        <v>104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3" t="str">
        <f>E9</f>
        <v>4 - ÚT</v>
      </c>
      <c r="F47" s="304"/>
      <c r="G47" s="304"/>
      <c r="H47" s="304"/>
      <c r="I47" s="3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22</v>
      </c>
      <c r="D49" s="36"/>
      <c r="E49" s="36"/>
      <c r="F49" s="31" t="str">
        <f>F12</f>
        <v>Nová Paka</v>
      </c>
      <c r="G49" s="36"/>
      <c r="H49" s="36"/>
      <c r="I49" s="33" t="s">
        <v>24</v>
      </c>
      <c r="J49" s="96" t="str">
        <f>IF(J12="","",J12)</f>
        <v>31. 1. 2017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5">
      <c r="B51" s="35"/>
      <c r="C51" s="33" t="s">
        <v>28</v>
      </c>
      <c r="D51" s="36"/>
      <c r="E51" s="36"/>
      <c r="F51" s="31" t="str">
        <f>E15</f>
        <v>ZŠ Nová Paka, Husitská 1695</v>
      </c>
      <c r="G51" s="36"/>
      <c r="H51" s="36"/>
      <c r="I51" s="33" t="s">
        <v>34</v>
      </c>
      <c r="J51" s="286" t="str">
        <f>E21</f>
        <v>Ateliér ADIP, Střelecká 437, Hradec Králové</v>
      </c>
      <c r="K51" s="39"/>
    </row>
    <row r="52" spans="2:47" s="1" customFormat="1" ht="14.45" customHeight="1">
      <c r="B52" s="35"/>
      <c r="C52" s="33" t="s">
        <v>32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107</v>
      </c>
      <c r="D54" s="105"/>
      <c r="E54" s="105"/>
      <c r="F54" s="105"/>
      <c r="G54" s="105"/>
      <c r="H54" s="105"/>
      <c r="I54" s="105"/>
      <c r="J54" s="113" t="s">
        <v>108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109</v>
      </c>
      <c r="D56" s="36"/>
      <c r="E56" s="36"/>
      <c r="F56" s="36"/>
      <c r="G56" s="36"/>
      <c r="H56" s="36"/>
      <c r="I56" s="36"/>
      <c r="J56" s="102">
        <f>J80</f>
        <v>0</v>
      </c>
      <c r="K56" s="39"/>
      <c r="AU56" s="21" t="s">
        <v>110</v>
      </c>
    </row>
    <row r="57" spans="2:47" s="7" customFormat="1" ht="24.95" customHeight="1">
      <c r="B57" s="116"/>
      <c r="C57" s="117"/>
      <c r="D57" s="118" t="s">
        <v>121</v>
      </c>
      <c r="E57" s="119"/>
      <c r="F57" s="119"/>
      <c r="G57" s="119"/>
      <c r="H57" s="119"/>
      <c r="I57" s="119"/>
      <c r="J57" s="120">
        <f>J81</f>
        <v>0</v>
      </c>
      <c r="K57" s="121"/>
    </row>
    <row r="58" spans="2:47" s="8" customFormat="1" ht="19.899999999999999" customHeight="1">
      <c r="B58" s="122"/>
      <c r="C58" s="123"/>
      <c r="D58" s="124" t="s">
        <v>1047</v>
      </c>
      <c r="E58" s="125"/>
      <c r="F58" s="125"/>
      <c r="G58" s="125"/>
      <c r="H58" s="125"/>
      <c r="I58" s="125"/>
      <c r="J58" s="126">
        <f>J82</f>
        <v>0</v>
      </c>
      <c r="K58" s="127"/>
    </row>
    <row r="59" spans="2:47" s="8" customFormat="1" ht="14.85" customHeight="1">
      <c r="B59" s="122"/>
      <c r="C59" s="123"/>
      <c r="D59" s="124" t="s">
        <v>1048</v>
      </c>
      <c r="E59" s="125"/>
      <c r="F59" s="125"/>
      <c r="G59" s="125"/>
      <c r="H59" s="125"/>
      <c r="I59" s="125"/>
      <c r="J59" s="126">
        <f>J83</f>
        <v>0</v>
      </c>
      <c r="K59" s="127"/>
    </row>
    <row r="60" spans="2:47" s="8" customFormat="1" ht="14.85" customHeight="1">
      <c r="B60" s="122"/>
      <c r="C60" s="123"/>
      <c r="D60" s="124" t="s">
        <v>1049</v>
      </c>
      <c r="E60" s="125"/>
      <c r="F60" s="125"/>
      <c r="G60" s="125"/>
      <c r="H60" s="125"/>
      <c r="I60" s="125"/>
      <c r="J60" s="126">
        <f>J93</f>
        <v>0</v>
      </c>
      <c r="K60" s="127"/>
    </row>
    <row r="61" spans="2:47" s="1" customFormat="1" ht="21.75" customHeight="1">
      <c r="B61" s="35"/>
      <c r="C61" s="36"/>
      <c r="D61" s="36"/>
      <c r="E61" s="36"/>
      <c r="F61" s="36"/>
      <c r="G61" s="36"/>
      <c r="H61" s="36"/>
      <c r="I61" s="36"/>
      <c r="J61" s="36"/>
      <c r="K61" s="39"/>
    </row>
    <row r="62" spans="2:47" s="1" customFormat="1" ht="6.95" customHeight="1">
      <c r="B62" s="50"/>
      <c r="C62" s="51"/>
      <c r="D62" s="51"/>
      <c r="E62" s="51"/>
      <c r="F62" s="51"/>
      <c r="G62" s="51"/>
      <c r="H62" s="51"/>
      <c r="I62" s="51"/>
      <c r="J62" s="51"/>
      <c r="K62" s="52"/>
    </row>
    <row r="66" spans="2:63" s="1" customFormat="1" ht="6.95" customHeight="1"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35"/>
    </row>
    <row r="67" spans="2:63" s="1" customFormat="1" ht="36.950000000000003" customHeight="1">
      <c r="B67" s="35"/>
      <c r="C67" s="55" t="s">
        <v>134</v>
      </c>
      <c r="L67" s="35"/>
    </row>
    <row r="68" spans="2:63" s="1" customFormat="1" ht="6.95" customHeight="1">
      <c r="B68" s="35"/>
      <c r="L68" s="35"/>
    </row>
    <row r="69" spans="2:63" s="1" customFormat="1" ht="14.45" customHeight="1">
      <c r="B69" s="35"/>
      <c r="C69" s="57" t="s">
        <v>18</v>
      </c>
      <c r="L69" s="35"/>
    </row>
    <row r="70" spans="2:63" s="1" customFormat="1" ht="16.5" customHeight="1">
      <c r="B70" s="35"/>
      <c r="E70" s="297" t="str">
        <f>E7</f>
        <v>Přístavba výtahu 2.ZŠ Husitská, pavilon U12</v>
      </c>
      <c r="F70" s="298"/>
      <c r="G70" s="298"/>
      <c r="H70" s="298"/>
      <c r="L70" s="35"/>
    </row>
    <row r="71" spans="2:63" s="1" customFormat="1" ht="14.45" customHeight="1">
      <c r="B71" s="35"/>
      <c r="C71" s="57" t="s">
        <v>104</v>
      </c>
      <c r="L71" s="35"/>
    </row>
    <row r="72" spans="2:63" s="1" customFormat="1" ht="17.25" customHeight="1">
      <c r="B72" s="35"/>
      <c r="E72" s="280" t="str">
        <f>E9</f>
        <v>4 - ÚT</v>
      </c>
      <c r="F72" s="299"/>
      <c r="G72" s="299"/>
      <c r="H72" s="299"/>
      <c r="L72" s="35"/>
    </row>
    <row r="73" spans="2:63" s="1" customFormat="1" ht="6.95" customHeight="1">
      <c r="B73" s="35"/>
      <c r="L73" s="35"/>
    </row>
    <row r="74" spans="2:63" s="1" customFormat="1" ht="18" customHeight="1">
      <c r="B74" s="35"/>
      <c r="C74" s="57" t="s">
        <v>22</v>
      </c>
      <c r="F74" s="128" t="str">
        <f>F12</f>
        <v>Nová Paka</v>
      </c>
      <c r="I74" s="57" t="s">
        <v>24</v>
      </c>
      <c r="J74" s="61" t="str">
        <f>IF(J12="","",J12)</f>
        <v>31. 1. 2017</v>
      </c>
      <c r="L74" s="35"/>
    </row>
    <row r="75" spans="2:63" s="1" customFormat="1" ht="6.95" customHeight="1">
      <c r="B75" s="35"/>
      <c r="L75" s="35"/>
    </row>
    <row r="76" spans="2:63" s="1" customFormat="1" ht="15">
      <c r="B76" s="35"/>
      <c r="C76" s="57" t="s">
        <v>28</v>
      </c>
      <c r="F76" s="128" t="str">
        <f>E15</f>
        <v>ZŠ Nová Paka, Husitská 1695</v>
      </c>
      <c r="I76" s="57" t="s">
        <v>34</v>
      </c>
      <c r="J76" s="128" t="str">
        <f>E21</f>
        <v>Ateliér ADIP, Střelecká 437, Hradec Králové</v>
      </c>
      <c r="L76" s="35"/>
    </row>
    <row r="77" spans="2:63" s="1" customFormat="1" ht="14.45" customHeight="1">
      <c r="B77" s="35"/>
      <c r="C77" s="57" t="s">
        <v>32</v>
      </c>
      <c r="F77" s="128" t="str">
        <f>IF(E18="","",E18)</f>
        <v xml:space="preserve"> </v>
      </c>
      <c r="L77" s="35"/>
    </row>
    <row r="78" spans="2:63" s="1" customFormat="1" ht="10.35" customHeight="1">
      <c r="B78" s="35"/>
      <c r="L78" s="35"/>
    </row>
    <row r="79" spans="2:63" s="9" customFormat="1" ht="29.25" customHeight="1">
      <c r="B79" s="129"/>
      <c r="C79" s="130" t="s">
        <v>135</v>
      </c>
      <c r="D79" s="131" t="s">
        <v>57</v>
      </c>
      <c r="E79" s="131" t="s">
        <v>53</v>
      </c>
      <c r="F79" s="131" t="s">
        <v>136</v>
      </c>
      <c r="G79" s="131" t="s">
        <v>137</v>
      </c>
      <c r="H79" s="131" t="s">
        <v>138</v>
      </c>
      <c r="I79" s="131" t="s">
        <v>139</v>
      </c>
      <c r="J79" s="131" t="s">
        <v>108</v>
      </c>
      <c r="K79" s="132" t="s">
        <v>140</v>
      </c>
      <c r="L79" s="129"/>
      <c r="M79" s="67" t="s">
        <v>141</v>
      </c>
      <c r="N79" s="68" t="s">
        <v>42</v>
      </c>
      <c r="O79" s="68" t="s">
        <v>142</v>
      </c>
      <c r="P79" s="68" t="s">
        <v>143</v>
      </c>
      <c r="Q79" s="68" t="s">
        <v>144</v>
      </c>
      <c r="R79" s="68" t="s">
        <v>145</v>
      </c>
      <c r="S79" s="68" t="s">
        <v>146</v>
      </c>
      <c r="T79" s="69" t="s">
        <v>147</v>
      </c>
    </row>
    <row r="80" spans="2:63" s="1" customFormat="1" ht="29.25" customHeight="1">
      <c r="B80" s="35"/>
      <c r="C80" s="71" t="s">
        <v>109</v>
      </c>
      <c r="J80" s="133">
        <f>BK80</f>
        <v>0</v>
      </c>
      <c r="L80" s="35"/>
      <c r="M80" s="70"/>
      <c r="N80" s="62"/>
      <c r="O80" s="62"/>
      <c r="P80" s="134">
        <f>P81</f>
        <v>0</v>
      </c>
      <c r="Q80" s="62"/>
      <c r="R80" s="134">
        <f>R81</f>
        <v>0</v>
      </c>
      <c r="S80" s="62"/>
      <c r="T80" s="135">
        <f>T81</f>
        <v>0</v>
      </c>
      <c r="AT80" s="21" t="s">
        <v>71</v>
      </c>
      <c r="AU80" s="21" t="s">
        <v>110</v>
      </c>
      <c r="BK80" s="136">
        <f>BK81</f>
        <v>0</v>
      </c>
    </row>
    <row r="81" spans="2:65" s="10" customFormat="1" ht="37.35" customHeight="1">
      <c r="B81" s="137"/>
      <c r="D81" s="138" t="s">
        <v>71</v>
      </c>
      <c r="E81" s="139" t="s">
        <v>546</v>
      </c>
      <c r="F81" s="139" t="s">
        <v>547</v>
      </c>
      <c r="J81" s="140">
        <f>BK81</f>
        <v>0</v>
      </c>
      <c r="L81" s="137"/>
      <c r="M81" s="141"/>
      <c r="N81" s="142"/>
      <c r="O81" s="142"/>
      <c r="P81" s="143">
        <f>P82</f>
        <v>0</v>
      </c>
      <c r="Q81" s="142"/>
      <c r="R81" s="143">
        <f>R82</f>
        <v>0</v>
      </c>
      <c r="S81" s="142"/>
      <c r="T81" s="144">
        <f>T82</f>
        <v>0</v>
      </c>
      <c r="AR81" s="138" t="s">
        <v>80</v>
      </c>
      <c r="AT81" s="145" t="s">
        <v>71</v>
      </c>
      <c r="AU81" s="145" t="s">
        <v>72</v>
      </c>
      <c r="AY81" s="138" t="s">
        <v>150</v>
      </c>
      <c r="BK81" s="146">
        <f>BK82</f>
        <v>0</v>
      </c>
    </row>
    <row r="82" spans="2:65" s="10" customFormat="1" ht="19.899999999999999" customHeight="1">
      <c r="B82" s="137"/>
      <c r="D82" s="138" t="s">
        <v>71</v>
      </c>
      <c r="E82" s="147" t="s">
        <v>443</v>
      </c>
      <c r="F82" s="147" t="s">
        <v>1050</v>
      </c>
      <c r="J82" s="148">
        <f>BK82</f>
        <v>0</v>
      </c>
      <c r="L82" s="137"/>
      <c r="M82" s="141"/>
      <c r="N82" s="142"/>
      <c r="O82" s="142"/>
      <c r="P82" s="143">
        <f>P83+P93</f>
        <v>0</v>
      </c>
      <c r="Q82" s="142"/>
      <c r="R82" s="143">
        <f>R83+R93</f>
        <v>0</v>
      </c>
      <c r="S82" s="142"/>
      <c r="T82" s="144">
        <f>T83+T93</f>
        <v>0</v>
      </c>
      <c r="AR82" s="138" t="s">
        <v>80</v>
      </c>
      <c r="AT82" s="145" t="s">
        <v>71</v>
      </c>
      <c r="AU82" s="145" t="s">
        <v>11</v>
      </c>
      <c r="AY82" s="138" t="s">
        <v>150</v>
      </c>
      <c r="BK82" s="146">
        <f>BK83+BK93</f>
        <v>0</v>
      </c>
    </row>
    <row r="83" spans="2:65" s="10" customFormat="1" ht="14.85" customHeight="1">
      <c r="B83" s="137"/>
      <c r="D83" s="138" t="s">
        <v>71</v>
      </c>
      <c r="E83" s="147" t="s">
        <v>11</v>
      </c>
      <c r="F83" s="147" t="s">
        <v>1051</v>
      </c>
      <c r="J83" s="148">
        <f>BK83</f>
        <v>0</v>
      </c>
      <c r="L83" s="137"/>
      <c r="M83" s="141"/>
      <c r="N83" s="142"/>
      <c r="O83" s="142"/>
      <c r="P83" s="143">
        <f>SUM(P84:P92)</f>
        <v>0</v>
      </c>
      <c r="Q83" s="142"/>
      <c r="R83" s="143">
        <f>SUM(R84:R92)</f>
        <v>0</v>
      </c>
      <c r="S83" s="142"/>
      <c r="T83" s="144">
        <f>SUM(T84:T92)</f>
        <v>0</v>
      </c>
      <c r="AR83" s="138" t="s">
        <v>80</v>
      </c>
      <c r="AT83" s="145" t="s">
        <v>71</v>
      </c>
      <c r="AU83" s="145" t="s">
        <v>80</v>
      </c>
      <c r="AY83" s="138" t="s">
        <v>150</v>
      </c>
      <c r="BK83" s="146">
        <f>SUM(BK84:BK92)</f>
        <v>0</v>
      </c>
    </row>
    <row r="84" spans="2:65" s="1" customFormat="1" ht="16.5" customHeight="1">
      <c r="B84" s="149"/>
      <c r="C84" s="150" t="s">
        <v>11</v>
      </c>
      <c r="D84" s="150" t="s">
        <v>152</v>
      </c>
      <c r="E84" s="151" t="s">
        <v>1052</v>
      </c>
      <c r="F84" s="152" t="s">
        <v>1053</v>
      </c>
      <c r="G84" s="153" t="s">
        <v>821</v>
      </c>
      <c r="H84" s="154">
        <v>4</v>
      </c>
      <c r="I84" s="261"/>
      <c r="J84" s="155">
        <f t="shared" ref="J84:J92" si="0">ROUND(I84*H84,0)</f>
        <v>0</v>
      </c>
      <c r="K84" s="152" t="s">
        <v>5</v>
      </c>
      <c r="L84" s="35"/>
      <c r="M84" s="156" t="s">
        <v>5</v>
      </c>
      <c r="N84" s="157" t="s">
        <v>43</v>
      </c>
      <c r="O84" s="158">
        <v>0</v>
      </c>
      <c r="P84" s="158">
        <f t="shared" ref="P84:P92" si="1">O84*H84</f>
        <v>0</v>
      </c>
      <c r="Q84" s="158">
        <v>0</v>
      </c>
      <c r="R84" s="158">
        <f t="shared" ref="R84:R92" si="2">Q84*H84</f>
        <v>0</v>
      </c>
      <c r="S84" s="158">
        <v>0</v>
      </c>
      <c r="T84" s="159">
        <f t="shared" ref="T84:T92" si="3">S84*H84</f>
        <v>0</v>
      </c>
      <c r="AR84" s="21" t="s">
        <v>207</v>
      </c>
      <c r="AT84" s="21" t="s">
        <v>152</v>
      </c>
      <c r="AU84" s="21" t="s">
        <v>83</v>
      </c>
      <c r="AY84" s="21" t="s">
        <v>150</v>
      </c>
      <c r="BE84" s="160">
        <f t="shared" ref="BE84:BE92" si="4">IF(N84="základní",J84,0)</f>
        <v>0</v>
      </c>
      <c r="BF84" s="160">
        <f t="shared" ref="BF84:BF92" si="5">IF(N84="snížená",J84,0)</f>
        <v>0</v>
      </c>
      <c r="BG84" s="160">
        <f t="shared" ref="BG84:BG92" si="6">IF(N84="zákl. přenesená",J84,0)</f>
        <v>0</v>
      </c>
      <c r="BH84" s="160">
        <f t="shared" ref="BH84:BH92" si="7">IF(N84="sníž. přenesená",J84,0)</f>
        <v>0</v>
      </c>
      <c r="BI84" s="160">
        <f t="shared" ref="BI84:BI92" si="8">IF(N84="nulová",J84,0)</f>
        <v>0</v>
      </c>
      <c r="BJ84" s="21" t="s">
        <v>11</v>
      </c>
      <c r="BK84" s="160">
        <f t="shared" ref="BK84:BK92" si="9">ROUND(I84*H84,0)</f>
        <v>0</v>
      </c>
      <c r="BL84" s="21" t="s">
        <v>207</v>
      </c>
      <c r="BM84" s="21" t="s">
        <v>80</v>
      </c>
    </row>
    <row r="85" spans="2:65" s="1" customFormat="1" ht="16.5" customHeight="1">
      <c r="B85" s="149"/>
      <c r="C85" s="150" t="s">
        <v>80</v>
      </c>
      <c r="D85" s="150" t="s">
        <v>152</v>
      </c>
      <c r="E85" s="151" t="s">
        <v>1054</v>
      </c>
      <c r="F85" s="152" t="s">
        <v>1055</v>
      </c>
      <c r="G85" s="153" t="s">
        <v>821</v>
      </c>
      <c r="H85" s="154">
        <v>4</v>
      </c>
      <c r="I85" s="261"/>
      <c r="J85" s="155">
        <f t="shared" si="0"/>
        <v>0</v>
      </c>
      <c r="K85" s="152" t="s">
        <v>5</v>
      </c>
      <c r="L85" s="35"/>
      <c r="M85" s="156" t="s">
        <v>5</v>
      </c>
      <c r="N85" s="157" t="s">
        <v>43</v>
      </c>
      <c r="O85" s="158">
        <v>0</v>
      </c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AR85" s="21" t="s">
        <v>207</v>
      </c>
      <c r="AT85" s="21" t="s">
        <v>152</v>
      </c>
      <c r="AU85" s="21" t="s">
        <v>83</v>
      </c>
      <c r="AY85" s="21" t="s">
        <v>150</v>
      </c>
      <c r="BE85" s="160">
        <f t="shared" si="4"/>
        <v>0</v>
      </c>
      <c r="BF85" s="160">
        <f t="shared" si="5"/>
        <v>0</v>
      </c>
      <c r="BG85" s="160">
        <f t="shared" si="6"/>
        <v>0</v>
      </c>
      <c r="BH85" s="160">
        <f t="shared" si="7"/>
        <v>0</v>
      </c>
      <c r="BI85" s="160">
        <f t="shared" si="8"/>
        <v>0</v>
      </c>
      <c r="BJ85" s="21" t="s">
        <v>11</v>
      </c>
      <c r="BK85" s="160">
        <f t="shared" si="9"/>
        <v>0</v>
      </c>
      <c r="BL85" s="21" t="s">
        <v>207</v>
      </c>
      <c r="BM85" s="21" t="s">
        <v>86</v>
      </c>
    </row>
    <row r="86" spans="2:65" s="1" customFormat="1" ht="16.5" customHeight="1">
      <c r="B86" s="149"/>
      <c r="C86" s="150" t="s">
        <v>83</v>
      </c>
      <c r="D86" s="150" t="s">
        <v>152</v>
      </c>
      <c r="E86" s="151" t="s">
        <v>1056</v>
      </c>
      <c r="F86" s="152" t="s">
        <v>1057</v>
      </c>
      <c r="G86" s="153" t="s">
        <v>821</v>
      </c>
      <c r="H86" s="154">
        <v>4</v>
      </c>
      <c r="I86" s="261"/>
      <c r="J86" s="155">
        <f t="shared" si="0"/>
        <v>0</v>
      </c>
      <c r="K86" s="152" t="s">
        <v>5</v>
      </c>
      <c r="L86" s="35"/>
      <c r="M86" s="156" t="s">
        <v>5</v>
      </c>
      <c r="N86" s="157" t="s">
        <v>43</v>
      </c>
      <c r="O86" s="158">
        <v>0</v>
      </c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AR86" s="21" t="s">
        <v>207</v>
      </c>
      <c r="AT86" s="21" t="s">
        <v>152</v>
      </c>
      <c r="AU86" s="21" t="s">
        <v>83</v>
      </c>
      <c r="AY86" s="21" t="s">
        <v>150</v>
      </c>
      <c r="BE86" s="160">
        <f t="shared" si="4"/>
        <v>0</v>
      </c>
      <c r="BF86" s="160">
        <f t="shared" si="5"/>
        <v>0</v>
      </c>
      <c r="BG86" s="160">
        <f t="shared" si="6"/>
        <v>0</v>
      </c>
      <c r="BH86" s="160">
        <f t="shared" si="7"/>
        <v>0</v>
      </c>
      <c r="BI86" s="160">
        <f t="shared" si="8"/>
        <v>0</v>
      </c>
      <c r="BJ86" s="21" t="s">
        <v>11</v>
      </c>
      <c r="BK86" s="160">
        <f t="shared" si="9"/>
        <v>0</v>
      </c>
      <c r="BL86" s="21" t="s">
        <v>207</v>
      </c>
      <c r="BM86" s="21" t="s">
        <v>92</v>
      </c>
    </row>
    <row r="87" spans="2:65" s="1" customFormat="1" ht="16.5" customHeight="1">
      <c r="B87" s="149"/>
      <c r="C87" s="150" t="s">
        <v>86</v>
      </c>
      <c r="D87" s="150" t="s">
        <v>152</v>
      </c>
      <c r="E87" s="151" t="s">
        <v>1058</v>
      </c>
      <c r="F87" s="152" t="s">
        <v>1059</v>
      </c>
      <c r="G87" s="153" t="s">
        <v>821</v>
      </c>
      <c r="H87" s="154">
        <v>4</v>
      </c>
      <c r="I87" s="261"/>
      <c r="J87" s="155">
        <f t="shared" si="0"/>
        <v>0</v>
      </c>
      <c r="K87" s="152" t="s">
        <v>5</v>
      </c>
      <c r="L87" s="35"/>
      <c r="M87" s="156" t="s">
        <v>5</v>
      </c>
      <c r="N87" s="157" t="s">
        <v>43</v>
      </c>
      <c r="O87" s="158">
        <v>0</v>
      </c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AR87" s="21" t="s">
        <v>207</v>
      </c>
      <c r="AT87" s="21" t="s">
        <v>152</v>
      </c>
      <c r="AU87" s="21" t="s">
        <v>83</v>
      </c>
      <c r="AY87" s="21" t="s">
        <v>150</v>
      </c>
      <c r="BE87" s="160">
        <f t="shared" si="4"/>
        <v>0</v>
      </c>
      <c r="BF87" s="160">
        <f t="shared" si="5"/>
        <v>0</v>
      </c>
      <c r="BG87" s="160">
        <f t="shared" si="6"/>
        <v>0</v>
      </c>
      <c r="BH87" s="160">
        <f t="shared" si="7"/>
        <v>0</v>
      </c>
      <c r="BI87" s="160">
        <f t="shared" si="8"/>
        <v>0</v>
      </c>
      <c r="BJ87" s="21" t="s">
        <v>11</v>
      </c>
      <c r="BK87" s="160">
        <f t="shared" si="9"/>
        <v>0</v>
      </c>
      <c r="BL87" s="21" t="s">
        <v>207</v>
      </c>
      <c r="BM87" s="21" t="s">
        <v>176</v>
      </c>
    </row>
    <row r="88" spans="2:65" s="1" customFormat="1" ht="16.5" customHeight="1">
      <c r="B88" s="149"/>
      <c r="C88" s="150" t="s">
        <v>89</v>
      </c>
      <c r="D88" s="150" t="s">
        <v>152</v>
      </c>
      <c r="E88" s="151" t="s">
        <v>1060</v>
      </c>
      <c r="F88" s="152" t="s">
        <v>1061</v>
      </c>
      <c r="G88" s="153" t="s">
        <v>821</v>
      </c>
      <c r="H88" s="154">
        <v>1</v>
      </c>
      <c r="I88" s="261"/>
      <c r="J88" s="155">
        <f t="shared" si="0"/>
        <v>0</v>
      </c>
      <c r="K88" s="152" t="s">
        <v>5</v>
      </c>
      <c r="L88" s="35"/>
      <c r="M88" s="156" t="s">
        <v>5</v>
      </c>
      <c r="N88" s="157" t="s">
        <v>43</v>
      </c>
      <c r="O88" s="158">
        <v>0</v>
      </c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AR88" s="21" t="s">
        <v>207</v>
      </c>
      <c r="AT88" s="21" t="s">
        <v>152</v>
      </c>
      <c r="AU88" s="21" t="s">
        <v>83</v>
      </c>
      <c r="AY88" s="21" t="s">
        <v>150</v>
      </c>
      <c r="BE88" s="160">
        <f t="shared" si="4"/>
        <v>0</v>
      </c>
      <c r="BF88" s="160">
        <f t="shared" si="5"/>
        <v>0</v>
      </c>
      <c r="BG88" s="160">
        <f t="shared" si="6"/>
        <v>0</v>
      </c>
      <c r="BH88" s="160">
        <f t="shared" si="7"/>
        <v>0</v>
      </c>
      <c r="BI88" s="160">
        <f t="shared" si="8"/>
        <v>0</v>
      </c>
      <c r="BJ88" s="21" t="s">
        <v>11</v>
      </c>
      <c r="BK88" s="160">
        <f t="shared" si="9"/>
        <v>0</v>
      </c>
      <c r="BL88" s="21" t="s">
        <v>207</v>
      </c>
      <c r="BM88" s="21" t="s">
        <v>26</v>
      </c>
    </row>
    <row r="89" spans="2:65" s="1" customFormat="1" ht="16.5" customHeight="1">
      <c r="B89" s="149"/>
      <c r="C89" s="150" t="s">
        <v>92</v>
      </c>
      <c r="D89" s="150" t="s">
        <v>152</v>
      </c>
      <c r="E89" s="151" t="s">
        <v>1062</v>
      </c>
      <c r="F89" s="152" t="s">
        <v>1063</v>
      </c>
      <c r="G89" s="153" t="s">
        <v>821</v>
      </c>
      <c r="H89" s="154">
        <v>1</v>
      </c>
      <c r="I89" s="261"/>
      <c r="J89" s="155">
        <f t="shared" si="0"/>
        <v>0</v>
      </c>
      <c r="K89" s="152" t="s">
        <v>5</v>
      </c>
      <c r="L89" s="35"/>
      <c r="M89" s="156" t="s">
        <v>5</v>
      </c>
      <c r="N89" s="157" t="s">
        <v>43</v>
      </c>
      <c r="O89" s="158">
        <v>0</v>
      </c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AR89" s="21" t="s">
        <v>207</v>
      </c>
      <c r="AT89" s="21" t="s">
        <v>152</v>
      </c>
      <c r="AU89" s="21" t="s">
        <v>83</v>
      </c>
      <c r="AY89" s="21" t="s">
        <v>150</v>
      </c>
      <c r="BE89" s="160">
        <f t="shared" si="4"/>
        <v>0</v>
      </c>
      <c r="BF89" s="160">
        <f t="shared" si="5"/>
        <v>0</v>
      </c>
      <c r="BG89" s="160">
        <f t="shared" si="6"/>
        <v>0</v>
      </c>
      <c r="BH89" s="160">
        <f t="shared" si="7"/>
        <v>0</v>
      </c>
      <c r="BI89" s="160">
        <f t="shared" si="8"/>
        <v>0</v>
      </c>
      <c r="BJ89" s="21" t="s">
        <v>11</v>
      </c>
      <c r="BK89" s="160">
        <f t="shared" si="9"/>
        <v>0</v>
      </c>
      <c r="BL89" s="21" t="s">
        <v>207</v>
      </c>
      <c r="BM89" s="21" t="s">
        <v>191</v>
      </c>
    </row>
    <row r="90" spans="2:65" s="1" customFormat="1" ht="16.5" customHeight="1">
      <c r="B90" s="149"/>
      <c r="C90" s="150" t="s">
        <v>95</v>
      </c>
      <c r="D90" s="150" t="s">
        <v>152</v>
      </c>
      <c r="E90" s="151" t="s">
        <v>1064</v>
      </c>
      <c r="F90" s="152" t="s">
        <v>1065</v>
      </c>
      <c r="G90" s="153" t="s">
        <v>194</v>
      </c>
      <c r="H90" s="154">
        <v>4</v>
      </c>
      <c r="I90" s="261"/>
      <c r="J90" s="155">
        <f t="shared" si="0"/>
        <v>0</v>
      </c>
      <c r="K90" s="152" t="s">
        <v>5</v>
      </c>
      <c r="L90" s="35"/>
      <c r="M90" s="156" t="s">
        <v>5</v>
      </c>
      <c r="N90" s="157" t="s">
        <v>43</v>
      </c>
      <c r="O90" s="158">
        <v>0</v>
      </c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AR90" s="21" t="s">
        <v>207</v>
      </c>
      <c r="AT90" s="21" t="s">
        <v>152</v>
      </c>
      <c r="AU90" s="21" t="s">
        <v>83</v>
      </c>
      <c r="AY90" s="21" t="s">
        <v>150</v>
      </c>
      <c r="BE90" s="160">
        <f t="shared" si="4"/>
        <v>0</v>
      </c>
      <c r="BF90" s="160">
        <f t="shared" si="5"/>
        <v>0</v>
      </c>
      <c r="BG90" s="160">
        <f t="shared" si="6"/>
        <v>0</v>
      </c>
      <c r="BH90" s="160">
        <f t="shared" si="7"/>
        <v>0</v>
      </c>
      <c r="BI90" s="160">
        <f t="shared" si="8"/>
        <v>0</v>
      </c>
      <c r="BJ90" s="21" t="s">
        <v>11</v>
      </c>
      <c r="BK90" s="160">
        <f t="shared" si="9"/>
        <v>0</v>
      </c>
      <c r="BL90" s="21" t="s">
        <v>207</v>
      </c>
      <c r="BM90" s="21" t="s">
        <v>200</v>
      </c>
    </row>
    <row r="91" spans="2:65" s="1" customFormat="1" ht="16.5" customHeight="1">
      <c r="B91" s="149"/>
      <c r="C91" s="150" t="s">
        <v>176</v>
      </c>
      <c r="D91" s="150" t="s">
        <v>152</v>
      </c>
      <c r="E91" s="151" t="s">
        <v>1066</v>
      </c>
      <c r="F91" s="152" t="s">
        <v>1067</v>
      </c>
      <c r="G91" s="153" t="s">
        <v>194</v>
      </c>
      <c r="H91" s="154">
        <v>4</v>
      </c>
      <c r="I91" s="261"/>
      <c r="J91" s="155">
        <f t="shared" si="0"/>
        <v>0</v>
      </c>
      <c r="K91" s="152" t="s">
        <v>5</v>
      </c>
      <c r="L91" s="35"/>
      <c r="M91" s="156" t="s">
        <v>5</v>
      </c>
      <c r="N91" s="157" t="s">
        <v>43</v>
      </c>
      <c r="O91" s="158">
        <v>0</v>
      </c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AR91" s="21" t="s">
        <v>207</v>
      </c>
      <c r="AT91" s="21" t="s">
        <v>152</v>
      </c>
      <c r="AU91" s="21" t="s">
        <v>83</v>
      </c>
      <c r="AY91" s="21" t="s">
        <v>150</v>
      </c>
      <c r="BE91" s="160">
        <f t="shared" si="4"/>
        <v>0</v>
      </c>
      <c r="BF91" s="160">
        <f t="shared" si="5"/>
        <v>0</v>
      </c>
      <c r="BG91" s="160">
        <f t="shared" si="6"/>
        <v>0</v>
      </c>
      <c r="BH91" s="160">
        <f t="shared" si="7"/>
        <v>0</v>
      </c>
      <c r="BI91" s="160">
        <f t="shared" si="8"/>
        <v>0</v>
      </c>
      <c r="BJ91" s="21" t="s">
        <v>11</v>
      </c>
      <c r="BK91" s="160">
        <f t="shared" si="9"/>
        <v>0</v>
      </c>
      <c r="BL91" s="21" t="s">
        <v>207</v>
      </c>
      <c r="BM91" s="21" t="s">
        <v>207</v>
      </c>
    </row>
    <row r="92" spans="2:65" s="1" customFormat="1" ht="16.5" customHeight="1">
      <c r="B92" s="149"/>
      <c r="C92" s="150" t="s">
        <v>181</v>
      </c>
      <c r="D92" s="150" t="s">
        <v>152</v>
      </c>
      <c r="E92" s="151" t="s">
        <v>1068</v>
      </c>
      <c r="F92" s="152" t="s">
        <v>1069</v>
      </c>
      <c r="G92" s="153" t="s">
        <v>269</v>
      </c>
      <c r="H92" s="154">
        <v>20</v>
      </c>
      <c r="I92" s="261"/>
      <c r="J92" s="155">
        <f t="shared" si="0"/>
        <v>0</v>
      </c>
      <c r="K92" s="152" t="s">
        <v>5</v>
      </c>
      <c r="L92" s="35"/>
      <c r="M92" s="156" t="s">
        <v>5</v>
      </c>
      <c r="N92" s="157" t="s">
        <v>43</v>
      </c>
      <c r="O92" s="158">
        <v>0</v>
      </c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AR92" s="21" t="s">
        <v>207</v>
      </c>
      <c r="AT92" s="21" t="s">
        <v>152</v>
      </c>
      <c r="AU92" s="21" t="s">
        <v>83</v>
      </c>
      <c r="AY92" s="21" t="s">
        <v>150</v>
      </c>
      <c r="BE92" s="160">
        <f t="shared" si="4"/>
        <v>0</v>
      </c>
      <c r="BF92" s="160">
        <f t="shared" si="5"/>
        <v>0</v>
      </c>
      <c r="BG92" s="160">
        <f t="shared" si="6"/>
        <v>0</v>
      </c>
      <c r="BH92" s="160">
        <f t="shared" si="7"/>
        <v>0</v>
      </c>
      <c r="BI92" s="160">
        <f t="shared" si="8"/>
        <v>0</v>
      </c>
      <c r="BJ92" s="21" t="s">
        <v>11</v>
      </c>
      <c r="BK92" s="160">
        <f t="shared" si="9"/>
        <v>0</v>
      </c>
      <c r="BL92" s="21" t="s">
        <v>207</v>
      </c>
      <c r="BM92" s="21" t="s">
        <v>216</v>
      </c>
    </row>
    <row r="93" spans="2:65" s="10" customFormat="1" ht="22.35" customHeight="1">
      <c r="B93" s="137"/>
      <c r="D93" s="138" t="s">
        <v>71</v>
      </c>
      <c r="E93" s="147" t="s">
        <v>558</v>
      </c>
      <c r="F93" s="147" t="s">
        <v>1070</v>
      </c>
      <c r="J93" s="148">
        <f>BK93</f>
        <v>0</v>
      </c>
      <c r="L93" s="137"/>
      <c r="M93" s="141"/>
      <c r="N93" s="142"/>
      <c r="O93" s="142"/>
      <c r="P93" s="143">
        <f>SUM(P94:P98)</f>
        <v>0</v>
      </c>
      <c r="Q93" s="142"/>
      <c r="R93" s="143">
        <f>SUM(R94:R98)</f>
        <v>0</v>
      </c>
      <c r="S93" s="142"/>
      <c r="T93" s="144">
        <f>SUM(T94:T98)</f>
        <v>0</v>
      </c>
      <c r="AR93" s="138" t="s">
        <v>80</v>
      </c>
      <c r="AT93" s="145" t="s">
        <v>71</v>
      </c>
      <c r="AU93" s="145" t="s">
        <v>80</v>
      </c>
      <c r="AY93" s="138" t="s">
        <v>150</v>
      </c>
      <c r="BK93" s="146">
        <f>SUM(BK94:BK98)</f>
        <v>0</v>
      </c>
    </row>
    <row r="94" spans="2:65" s="1" customFormat="1" ht="16.5" customHeight="1">
      <c r="B94" s="149"/>
      <c r="C94" s="150" t="s">
        <v>26</v>
      </c>
      <c r="D94" s="150" t="s">
        <v>152</v>
      </c>
      <c r="E94" s="151" t="s">
        <v>1071</v>
      </c>
      <c r="F94" s="152" t="s">
        <v>1072</v>
      </c>
      <c r="G94" s="153" t="s">
        <v>1073</v>
      </c>
      <c r="H94" s="154">
        <v>4</v>
      </c>
      <c r="I94" s="261"/>
      <c r="J94" s="155">
        <f>ROUND(I94*H94,0)</f>
        <v>0</v>
      </c>
      <c r="K94" s="152" t="s">
        <v>5</v>
      </c>
      <c r="L94" s="35"/>
      <c r="M94" s="156" t="s">
        <v>5</v>
      </c>
      <c r="N94" s="157" t="s">
        <v>43</v>
      </c>
      <c r="O94" s="158">
        <v>0</v>
      </c>
      <c r="P94" s="158">
        <f>O94*H94</f>
        <v>0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21" t="s">
        <v>207</v>
      </c>
      <c r="AT94" s="21" t="s">
        <v>152</v>
      </c>
      <c r="AU94" s="21" t="s">
        <v>83</v>
      </c>
      <c r="AY94" s="21" t="s">
        <v>150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21" t="s">
        <v>11</v>
      </c>
      <c r="BK94" s="160">
        <f>ROUND(I94*H94,0)</f>
        <v>0</v>
      </c>
      <c r="BL94" s="21" t="s">
        <v>207</v>
      </c>
      <c r="BM94" s="21" t="s">
        <v>224</v>
      </c>
    </row>
    <row r="95" spans="2:65" s="1" customFormat="1" ht="16.5" customHeight="1">
      <c r="B95" s="149"/>
      <c r="C95" s="150" t="s">
        <v>186</v>
      </c>
      <c r="D95" s="150" t="s">
        <v>152</v>
      </c>
      <c r="E95" s="151" t="s">
        <v>1074</v>
      </c>
      <c r="F95" s="152" t="s">
        <v>1075</v>
      </c>
      <c r="G95" s="153" t="s">
        <v>1073</v>
      </c>
      <c r="H95" s="154">
        <v>1</v>
      </c>
      <c r="I95" s="261"/>
      <c r="J95" s="155">
        <f>ROUND(I95*H95,0)</f>
        <v>0</v>
      </c>
      <c r="K95" s="152" t="s">
        <v>5</v>
      </c>
      <c r="L95" s="35"/>
      <c r="M95" s="156" t="s">
        <v>5</v>
      </c>
      <c r="N95" s="157" t="s">
        <v>43</v>
      </c>
      <c r="O95" s="158">
        <v>0</v>
      </c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21" t="s">
        <v>207</v>
      </c>
      <c r="AT95" s="21" t="s">
        <v>152</v>
      </c>
      <c r="AU95" s="21" t="s">
        <v>83</v>
      </c>
      <c r="AY95" s="21" t="s">
        <v>150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21" t="s">
        <v>11</v>
      </c>
      <c r="BK95" s="160">
        <f>ROUND(I95*H95,0)</f>
        <v>0</v>
      </c>
      <c r="BL95" s="21" t="s">
        <v>207</v>
      </c>
      <c r="BM95" s="21" t="s">
        <v>231</v>
      </c>
    </row>
    <row r="96" spans="2:65" s="1" customFormat="1" ht="16.5" customHeight="1">
      <c r="B96" s="149"/>
      <c r="C96" s="150" t="s">
        <v>191</v>
      </c>
      <c r="D96" s="150" t="s">
        <v>152</v>
      </c>
      <c r="E96" s="151" t="s">
        <v>1076</v>
      </c>
      <c r="F96" s="152" t="s">
        <v>1077</v>
      </c>
      <c r="G96" s="153" t="s">
        <v>1073</v>
      </c>
      <c r="H96" s="154">
        <v>4</v>
      </c>
      <c r="I96" s="261"/>
      <c r="J96" s="155">
        <f>ROUND(I96*H96,0)</f>
        <v>0</v>
      </c>
      <c r="K96" s="152" t="s">
        <v>5</v>
      </c>
      <c r="L96" s="35"/>
      <c r="M96" s="156" t="s">
        <v>5</v>
      </c>
      <c r="N96" s="157" t="s">
        <v>43</v>
      </c>
      <c r="O96" s="158">
        <v>0</v>
      </c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21" t="s">
        <v>207</v>
      </c>
      <c r="AT96" s="21" t="s">
        <v>152</v>
      </c>
      <c r="AU96" s="21" t="s">
        <v>83</v>
      </c>
      <c r="AY96" s="21" t="s">
        <v>150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21" t="s">
        <v>11</v>
      </c>
      <c r="BK96" s="160">
        <f>ROUND(I96*H96,0)</f>
        <v>0</v>
      </c>
      <c r="BL96" s="21" t="s">
        <v>207</v>
      </c>
      <c r="BM96" s="21" t="s">
        <v>240</v>
      </c>
    </row>
    <row r="97" spans="2:65" s="1" customFormat="1" ht="38.25" customHeight="1">
      <c r="B97" s="149"/>
      <c r="C97" s="150" t="s">
        <v>196</v>
      </c>
      <c r="D97" s="150" t="s">
        <v>152</v>
      </c>
      <c r="E97" s="151" t="s">
        <v>1078</v>
      </c>
      <c r="F97" s="152" t="s">
        <v>1079</v>
      </c>
      <c r="G97" s="153" t="s">
        <v>1073</v>
      </c>
      <c r="H97" s="154">
        <v>4</v>
      </c>
      <c r="I97" s="261"/>
      <c r="J97" s="155">
        <f>ROUND(I97*H97,0)</f>
        <v>0</v>
      </c>
      <c r="K97" s="152" t="s">
        <v>5</v>
      </c>
      <c r="L97" s="35"/>
      <c r="M97" s="156" t="s">
        <v>5</v>
      </c>
      <c r="N97" s="157" t="s">
        <v>43</v>
      </c>
      <c r="O97" s="158">
        <v>0</v>
      </c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21" t="s">
        <v>207</v>
      </c>
      <c r="AT97" s="21" t="s">
        <v>152</v>
      </c>
      <c r="AU97" s="21" t="s">
        <v>83</v>
      </c>
      <c r="AY97" s="21" t="s">
        <v>150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21" t="s">
        <v>11</v>
      </c>
      <c r="BK97" s="160">
        <f>ROUND(I97*H97,0)</f>
        <v>0</v>
      </c>
      <c r="BL97" s="21" t="s">
        <v>207</v>
      </c>
      <c r="BM97" s="21" t="s">
        <v>250</v>
      </c>
    </row>
    <row r="98" spans="2:65" s="1" customFormat="1" ht="16.5" customHeight="1">
      <c r="B98" s="149"/>
      <c r="C98" s="150" t="s">
        <v>200</v>
      </c>
      <c r="D98" s="150" t="s">
        <v>152</v>
      </c>
      <c r="E98" s="151" t="s">
        <v>1080</v>
      </c>
      <c r="F98" s="152" t="s">
        <v>1081</v>
      </c>
      <c r="G98" s="153" t="s">
        <v>821</v>
      </c>
      <c r="H98" s="154">
        <v>1</v>
      </c>
      <c r="I98" s="261"/>
      <c r="J98" s="155">
        <f>ROUND(I98*H98,0)</f>
        <v>0</v>
      </c>
      <c r="K98" s="152" t="s">
        <v>5</v>
      </c>
      <c r="L98" s="35"/>
      <c r="M98" s="156" t="s">
        <v>5</v>
      </c>
      <c r="N98" s="181" t="s">
        <v>43</v>
      </c>
      <c r="O98" s="179">
        <v>0</v>
      </c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21" t="s">
        <v>207</v>
      </c>
      <c r="AT98" s="21" t="s">
        <v>152</v>
      </c>
      <c r="AU98" s="21" t="s">
        <v>83</v>
      </c>
      <c r="AY98" s="21" t="s">
        <v>150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21" t="s">
        <v>11</v>
      </c>
      <c r="BK98" s="160">
        <f>ROUND(I98*H98,0)</f>
        <v>0</v>
      </c>
      <c r="BL98" s="21" t="s">
        <v>207</v>
      </c>
      <c r="BM98" s="21" t="s">
        <v>258</v>
      </c>
    </row>
    <row r="99" spans="2:65" s="1" customFormat="1" ht="6.95" customHeight="1"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35"/>
    </row>
  </sheetData>
  <autoFilter ref="C79:K98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3"/>
  <sheetViews>
    <sheetView showGridLines="0" workbookViewId="0">
      <pane ySplit="1" topLeftCell="A80" activePane="bottomLeft" state="frozen"/>
      <selection pane="bottomLeft" activeCell="I86" sqref="I8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66" width="0" hidden="1" customWidth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300" t="s">
        <v>99</v>
      </c>
      <c r="H1" s="300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4" t="s">
        <v>8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21" t="s">
        <v>91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80</v>
      </c>
    </row>
    <row r="4" spans="1:70" ht="36.950000000000003" customHeight="1">
      <c r="B4" s="25"/>
      <c r="C4" s="26"/>
      <c r="D4" s="27" t="s">
        <v>103</v>
      </c>
      <c r="E4" s="26"/>
      <c r="F4" s="26"/>
      <c r="G4" s="26"/>
      <c r="H4" s="26"/>
      <c r="I4" s="26"/>
      <c r="J4" s="26"/>
      <c r="K4" s="28"/>
      <c r="M4" s="29" t="s">
        <v>14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1" t="str">
        <f>'Rekapitulace stavby'!K6</f>
        <v>Přístavba výtahu 2.ZŠ Husitská, pavilon U12</v>
      </c>
      <c r="F7" s="302"/>
      <c r="G7" s="302"/>
      <c r="H7" s="302"/>
      <c r="I7" s="26"/>
      <c r="J7" s="26"/>
      <c r="K7" s="28"/>
    </row>
    <row r="8" spans="1:70" s="1" customFormat="1" ht="15">
      <c r="B8" s="35"/>
      <c r="C8" s="36"/>
      <c r="D8" s="33" t="s">
        <v>104</v>
      </c>
      <c r="E8" s="36"/>
      <c r="F8" s="36"/>
      <c r="G8" s="36"/>
      <c r="H8" s="36"/>
      <c r="I8" s="36"/>
      <c r="J8" s="36"/>
      <c r="K8" s="39"/>
    </row>
    <row r="9" spans="1:70" s="1" customFormat="1" ht="36.950000000000003" customHeight="1">
      <c r="B9" s="35"/>
      <c r="C9" s="36"/>
      <c r="D9" s="36"/>
      <c r="E9" s="303" t="s">
        <v>1082</v>
      </c>
      <c r="F9" s="304"/>
      <c r="G9" s="304"/>
      <c r="H9" s="304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5" customHeight="1">
      <c r="B11" s="35"/>
      <c r="C11" s="36"/>
      <c r="D11" s="33" t="s">
        <v>20</v>
      </c>
      <c r="E11" s="36"/>
      <c r="F11" s="31" t="s">
        <v>5</v>
      </c>
      <c r="G11" s="36"/>
      <c r="H11" s="36"/>
      <c r="I11" s="33" t="s">
        <v>21</v>
      </c>
      <c r="J11" s="31" t="s">
        <v>5</v>
      </c>
      <c r="K11" s="39"/>
    </row>
    <row r="12" spans="1:70" s="1" customFormat="1" ht="14.45" customHeight="1">
      <c r="B12" s="35"/>
      <c r="C12" s="36"/>
      <c r="D12" s="33" t="s">
        <v>22</v>
      </c>
      <c r="E12" s="36"/>
      <c r="F12" s="31" t="s">
        <v>23</v>
      </c>
      <c r="G12" s="36"/>
      <c r="H12" s="36"/>
      <c r="I12" s="33" t="s">
        <v>24</v>
      </c>
      <c r="J12" s="96" t="str">
        <f>'Rekapitulace stavby'!AN8</f>
        <v>31. 1. 2017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5" customHeight="1">
      <c r="B14" s="35"/>
      <c r="C14" s="36"/>
      <c r="D14" s="33" t="s">
        <v>28</v>
      </c>
      <c r="E14" s="36"/>
      <c r="F14" s="36"/>
      <c r="G14" s="36"/>
      <c r="H14" s="36"/>
      <c r="I14" s="33" t="s">
        <v>29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30</v>
      </c>
      <c r="F15" s="36"/>
      <c r="G15" s="36"/>
      <c r="H15" s="36"/>
      <c r="I15" s="33" t="s">
        <v>31</v>
      </c>
      <c r="J15" s="31" t="s">
        <v>5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5" customHeight="1">
      <c r="B17" s="35"/>
      <c r="C17" s="36"/>
      <c r="D17" s="33" t="s">
        <v>32</v>
      </c>
      <c r="E17" s="36"/>
      <c r="F17" s="36"/>
      <c r="G17" s="36"/>
      <c r="H17" s="36"/>
      <c r="I17" s="33" t="s">
        <v>29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31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5" customHeight="1">
      <c r="B20" s="35"/>
      <c r="C20" s="36"/>
      <c r="D20" s="33" t="s">
        <v>34</v>
      </c>
      <c r="E20" s="36"/>
      <c r="F20" s="36"/>
      <c r="G20" s="36"/>
      <c r="H20" s="36"/>
      <c r="I20" s="33" t="s">
        <v>29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1083</v>
      </c>
      <c r="F21" s="36"/>
      <c r="G21" s="36"/>
      <c r="H21" s="36"/>
      <c r="I21" s="33" t="s">
        <v>31</v>
      </c>
      <c r="J21" s="31" t="s">
        <v>5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5" customHeight="1">
      <c r="B23" s="35"/>
      <c r="C23" s="36"/>
      <c r="D23" s="33" t="s">
        <v>37</v>
      </c>
      <c r="E23" s="36"/>
      <c r="F23" s="36"/>
      <c r="G23" s="36"/>
      <c r="H23" s="36"/>
      <c r="I23" s="36"/>
      <c r="J23" s="36"/>
      <c r="K23" s="39"/>
    </row>
    <row r="24" spans="2:11" s="6" customFormat="1" ht="16.5" customHeight="1">
      <c r="B24" s="97"/>
      <c r="C24" s="98"/>
      <c r="D24" s="98"/>
      <c r="E24" s="286" t="s">
        <v>5</v>
      </c>
      <c r="F24" s="286"/>
      <c r="G24" s="286"/>
      <c r="H24" s="286"/>
      <c r="I24" s="98"/>
      <c r="J24" s="98"/>
      <c r="K24" s="99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38</v>
      </c>
      <c r="E27" s="36"/>
      <c r="F27" s="36"/>
      <c r="G27" s="36"/>
      <c r="H27" s="36"/>
      <c r="I27" s="36"/>
      <c r="J27" s="102">
        <f>ROUND(J82,0)</f>
        <v>0</v>
      </c>
      <c r="K27" s="39"/>
    </row>
    <row r="28" spans="2:11" s="1" customFormat="1" ht="6.95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5" customHeight="1">
      <c r="B29" s="35"/>
      <c r="C29" s="36"/>
      <c r="D29" s="36"/>
      <c r="E29" s="36"/>
      <c r="F29" s="40" t="s">
        <v>40</v>
      </c>
      <c r="G29" s="36"/>
      <c r="H29" s="36"/>
      <c r="I29" s="40" t="s">
        <v>39</v>
      </c>
      <c r="J29" s="40" t="s">
        <v>41</v>
      </c>
      <c r="K29" s="39"/>
    </row>
    <row r="30" spans="2:11" s="1" customFormat="1" ht="14.45" customHeight="1">
      <c r="B30" s="35"/>
      <c r="C30" s="36"/>
      <c r="D30" s="43" t="s">
        <v>42</v>
      </c>
      <c r="E30" s="43" t="s">
        <v>43</v>
      </c>
      <c r="F30" s="103">
        <f>ROUND(SUM(BE82:BE142), 0)</f>
        <v>0</v>
      </c>
      <c r="G30" s="36"/>
      <c r="H30" s="36"/>
      <c r="I30" s="104">
        <v>0.21</v>
      </c>
      <c r="J30" s="103">
        <f>ROUND(ROUND((SUM(BE82:BE142)), 0)*I30, 0)</f>
        <v>0</v>
      </c>
      <c r="K30" s="39"/>
    </row>
    <row r="31" spans="2:11" s="1" customFormat="1" ht="14.45" customHeight="1">
      <c r="B31" s="35"/>
      <c r="C31" s="36"/>
      <c r="D31" s="36"/>
      <c r="E31" s="43" t="s">
        <v>44</v>
      </c>
      <c r="F31" s="103">
        <f>ROUND(SUM(BF82:BF142), 0)</f>
        <v>0</v>
      </c>
      <c r="G31" s="36"/>
      <c r="H31" s="36"/>
      <c r="I31" s="104">
        <v>0.15</v>
      </c>
      <c r="J31" s="103">
        <f>ROUND(ROUND((SUM(BF82:BF142)), 0)*I31, 0)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45</v>
      </c>
      <c r="F32" s="103">
        <f>ROUND(SUM(BG82:BG142), 0)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46</v>
      </c>
      <c r="F33" s="103">
        <f>ROUND(SUM(BH82:BH142), 0)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47</v>
      </c>
      <c r="F34" s="103">
        <f>ROUND(SUM(BI82:BI142), 0)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48</v>
      </c>
      <c r="E36" s="65"/>
      <c r="F36" s="65"/>
      <c r="G36" s="107" t="s">
        <v>49</v>
      </c>
      <c r="H36" s="108" t="s">
        <v>50</v>
      </c>
      <c r="I36" s="65"/>
      <c r="J36" s="109">
        <f>SUM(J27:J34)</f>
        <v>0</v>
      </c>
      <c r="K36" s="110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5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50000000000003" customHeight="1">
      <c r="B42" s="35"/>
      <c r="C42" s="27" t="s">
        <v>106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5" customHeight="1">
      <c r="B44" s="35"/>
      <c r="C44" s="33" t="s">
        <v>18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1" t="str">
        <f>E7</f>
        <v>Přístavba výtahu 2.ZŠ Husitská, pavilon U12</v>
      </c>
      <c r="F45" s="302"/>
      <c r="G45" s="302"/>
      <c r="H45" s="302"/>
      <c r="I45" s="36"/>
      <c r="J45" s="36"/>
      <c r="K45" s="39"/>
    </row>
    <row r="46" spans="2:11" s="1" customFormat="1" ht="14.45" customHeight="1">
      <c r="B46" s="35"/>
      <c r="C46" s="33" t="s">
        <v>104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3" t="str">
        <f>E9</f>
        <v>5 - EL silnoproud</v>
      </c>
      <c r="F47" s="304"/>
      <c r="G47" s="304"/>
      <c r="H47" s="304"/>
      <c r="I47" s="3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22</v>
      </c>
      <c r="D49" s="36"/>
      <c r="E49" s="36"/>
      <c r="F49" s="31" t="str">
        <f>F12</f>
        <v>Nová Paka</v>
      </c>
      <c r="G49" s="36"/>
      <c r="H49" s="36"/>
      <c r="I49" s="33" t="s">
        <v>24</v>
      </c>
      <c r="J49" s="96" t="str">
        <f>IF(J12="","",J12)</f>
        <v>31. 1. 2017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5">
      <c r="B51" s="35"/>
      <c r="C51" s="33" t="s">
        <v>28</v>
      </c>
      <c r="D51" s="36"/>
      <c r="E51" s="36"/>
      <c r="F51" s="31" t="str">
        <f>E15</f>
        <v>ZŠ Nová Paka, Husitská 1695</v>
      </c>
      <c r="G51" s="36"/>
      <c r="H51" s="36"/>
      <c r="I51" s="33" t="s">
        <v>34</v>
      </c>
      <c r="J51" s="286" t="str">
        <f>E21</f>
        <v xml:space="preserve">Ateliér ADIP, Střelecká 437, Hradec Králové </v>
      </c>
      <c r="K51" s="39"/>
    </row>
    <row r="52" spans="2:47" s="1" customFormat="1" ht="14.45" customHeight="1">
      <c r="B52" s="35"/>
      <c r="C52" s="33" t="s">
        <v>32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107</v>
      </c>
      <c r="D54" s="105"/>
      <c r="E54" s="105"/>
      <c r="F54" s="105"/>
      <c r="G54" s="105"/>
      <c r="H54" s="105"/>
      <c r="I54" s="105"/>
      <c r="J54" s="113" t="s">
        <v>108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109</v>
      </c>
      <c r="D56" s="36"/>
      <c r="E56" s="36"/>
      <c r="F56" s="36"/>
      <c r="G56" s="36"/>
      <c r="H56" s="36"/>
      <c r="I56" s="36"/>
      <c r="J56" s="102">
        <f>J82</f>
        <v>0</v>
      </c>
      <c r="K56" s="39"/>
      <c r="AU56" s="21" t="s">
        <v>110</v>
      </c>
    </row>
    <row r="57" spans="2:47" s="7" customFormat="1" ht="24.95" customHeight="1">
      <c r="B57" s="116"/>
      <c r="C57" s="117"/>
      <c r="D57" s="118" t="s">
        <v>132</v>
      </c>
      <c r="E57" s="119"/>
      <c r="F57" s="119"/>
      <c r="G57" s="119"/>
      <c r="H57" s="119"/>
      <c r="I57" s="119"/>
      <c r="J57" s="120">
        <f>J83</f>
        <v>0</v>
      </c>
      <c r="K57" s="121"/>
    </row>
    <row r="58" spans="2:47" s="8" customFormat="1" ht="19.899999999999999" customHeight="1">
      <c r="B58" s="122"/>
      <c r="C58" s="123"/>
      <c r="D58" s="124" t="s">
        <v>1084</v>
      </c>
      <c r="E58" s="125"/>
      <c r="F58" s="125"/>
      <c r="G58" s="125"/>
      <c r="H58" s="125"/>
      <c r="I58" s="125"/>
      <c r="J58" s="126">
        <f>J84</f>
        <v>0</v>
      </c>
      <c r="K58" s="127"/>
    </row>
    <row r="59" spans="2:47" s="8" customFormat="1" ht="14.85" customHeight="1">
      <c r="B59" s="122"/>
      <c r="C59" s="123"/>
      <c r="D59" s="124" t="s">
        <v>1085</v>
      </c>
      <c r="E59" s="125"/>
      <c r="F59" s="125"/>
      <c r="G59" s="125"/>
      <c r="H59" s="125"/>
      <c r="I59" s="125"/>
      <c r="J59" s="126">
        <f>J85</f>
        <v>0</v>
      </c>
      <c r="K59" s="127"/>
    </row>
    <row r="60" spans="2:47" s="8" customFormat="1" ht="14.85" customHeight="1">
      <c r="B60" s="122"/>
      <c r="C60" s="123"/>
      <c r="D60" s="124" t="s">
        <v>1086</v>
      </c>
      <c r="E60" s="125"/>
      <c r="F60" s="125"/>
      <c r="G60" s="125"/>
      <c r="H60" s="125"/>
      <c r="I60" s="125"/>
      <c r="J60" s="126">
        <f>J88</f>
        <v>0</v>
      </c>
      <c r="K60" s="127"/>
    </row>
    <row r="61" spans="2:47" s="8" customFormat="1" ht="14.85" customHeight="1">
      <c r="B61" s="122"/>
      <c r="C61" s="123"/>
      <c r="D61" s="124" t="s">
        <v>1087</v>
      </c>
      <c r="E61" s="125"/>
      <c r="F61" s="125"/>
      <c r="G61" s="125"/>
      <c r="H61" s="125"/>
      <c r="I61" s="125"/>
      <c r="J61" s="126">
        <f>J89</f>
        <v>0</v>
      </c>
      <c r="K61" s="127"/>
    </row>
    <row r="62" spans="2:47" s="8" customFormat="1" ht="14.85" customHeight="1">
      <c r="B62" s="122"/>
      <c r="C62" s="123"/>
      <c r="D62" s="124" t="s">
        <v>1088</v>
      </c>
      <c r="E62" s="125"/>
      <c r="F62" s="125"/>
      <c r="G62" s="125"/>
      <c r="H62" s="125"/>
      <c r="I62" s="125"/>
      <c r="J62" s="126">
        <f>J99</f>
        <v>0</v>
      </c>
      <c r="K62" s="127"/>
    </row>
    <row r="63" spans="2:47" s="1" customFormat="1" ht="21.75" customHeight="1">
      <c r="B63" s="35"/>
      <c r="C63" s="36"/>
      <c r="D63" s="36"/>
      <c r="E63" s="36"/>
      <c r="F63" s="36"/>
      <c r="G63" s="36"/>
      <c r="H63" s="36"/>
      <c r="I63" s="36"/>
      <c r="J63" s="36"/>
      <c r="K63" s="39"/>
    </row>
    <row r="64" spans="2:47" s="1" customFormat="1" ht="6.95" customHeight="1">
      <c r="B64" s="50"/>
      <c r="C64" s="51"/>
      <c r="D64" s="51"/>
      <c r="E64" s="51"/>
      <c r="F64" s="51"/>
      <c r="G64" s="51"/>
      <c r="H64" s="51"/>
      <c r="I64" s="51"/>
      <c r="J64" s="51"/>
      <c r="K64" s="5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35"/>
    </row>
    <row r="69" spans="2:12" s="1" customFormat="1" ht="36.950000000000003" customHeight="1">
      <c r="B69" s="35"/>
      <c r="C69" s="55" t="s">
        <v>134</v>
      </c>
      <c r="L69" s="35"/>
    </row>
    <row r="70" spans="2:12" s="1" customFormat="1" ht="6.95" customHeight="1">
      <c r="B70" s="35"/>
      <c r="L70" s="35"/>
    </row>
    <row r="71" spans="2:12" s="1" customFormat="1" ht="14.45" customHeight="1">
      <c r="B71" s="35"/>
      <c r="C71" s="57" t="s">
        <v>18</v>
      </c>
      <c r="L71" s="35"/>
    </row>
    <row r="72" spans="2:12" s="1" customFormat="1" ht="16.5" customHeight="1">
      <c r="B72" s="35"/>
      <c r="E72" s="297" t="str">
        <f>E7</f>
        <v>Přístavba výtahu 2.ZŠ Husitská, pavilon U12</v>
      </c>
      <c r="F72" s="298"/>
      <c r="G72" s="298"/>
      <c r="H72" s="298"/>
      <c r="L72" s="35"/>
    </row>
    <row r="73" spans="2:12" s="1" customFormat="1" ht="14.45" customHeight="1">
      <c r="B73" s="35"/>
      <c r="C73" s="57" t="s">
        <v>104</v>
      </c>
      <c r="L73" s="35"/>
    </row>
    <row r="74" spans="2:12" s="1" customFormat="1" ht="17.25" customHeight="1">
      <c r="B74" s="35"/>
      <c r="E74" s="280" t="str">
        <f>E9</f>
        <v>5 - EL silnoproud</v>
      </c>
      <c r="F74" s="299"/>
      <c r="G74" s="299"/>
      <c r="H74" s="299"/>
      <c r="L74" s="35"/>
    </row>
    <row r="75" spans="2:12" s="1" customFormat="1" ht="6.95" customHeight="1">
      <c r="B75" s="35"/>
      <c r="L75" s="35"/>
    </row>
    <row r="76" spans="2:12" s="1" customFormat="1" ht="18" customHeight="1">
      <c r="B76" s="35"/>
      <c r="C76" s="57" t="s">
        <v>22</v>
      </c>
      <c r="F76" s="128" t="str">
        <f>F12</f>
        <v>Nová Paka</v>
      </c>
      <c r="I76" s="57" t="s">
        <v>24</v>
      </c>
      <c r="J76" s="61" t="str">
        <f>IF(J12="","",J12)</f>
        <v>31. 1. 2017</v>
      </c>
      <c r="L76" s="35"/>
    </row>
    <row r="77" spans="2:12" s="1" customFormat="1" ht="6.95" customHeight="1">
      <c r="B77" s="35"/>
      <c r="L77" s="35"/>
    </row>
    <row r="78" spans="2:12" s="1" customFormat="1" ht="15">
      <c r="B78" s="35"/>
      <c r="C78" s="57" t="s">
        <v>28</v>
      </c>
      <c r="F78" s="128" t="str">
        <f>E15</f>
        <v>ZŠ Nová Paka, Husitská 1695</v>
      </c>
      <c r="I78" s="57" t="s">
        <v>34</v>
      </c>
      <c r="J78" s="128" t="str">
        <f>E21</f>
        <v xml:space="preserve">Ateliér ADIP, Střelecká 437, Hradec Králové </v>
      </c>
      <c r="L78" s="35"/>
    </row>
    <row r="79" spans="2:12" s="1" customFormat="1" ht="14.45" customHeight="1">
      <c r="B79" s="35"/>
      <c r="C79" s="57" t="s">
        <v>32</v>
      </c>
      <c r="F79" s="128" t="str">
        <f>IF(E18="","",E18)</f>
        <v xml:space="preserve"> </v>
      </c>
      <c r="L79" s="35"/>
    </row>
    <row r="80" spans="2:12" s="1" customFormat="1" ht="10.35" customHeight="1">
      <c r="B80" s="35"/>
      <c r="L80" s="35"/>
    </row>
    <row r="81" spans="2:65" s="9" customFormat="1" ht="29.25" customHeight="1">
      <c r="B81" s="129"/>
      <c r="C81" s="130" t="s">
        <v>135</v>
      </c>
      <c r="D81" s="131" t="s">
        <v>57</v>
      </c>
      <c r="E81" s="131" t="s">
        <v>53</v>
      </c>
      <c r="F81" s="131" t="s">
        <v>136</v>
      </c>
      <c r="G81" s="131" t="s">
        <v>137</v>
      </c>
      <c r="H81" s="131" t="s">
        <v>138</v>
      </c>
      <c r="I81" s="131" t="s">
        <v>139</v>
      </c>
      <c r="J81" s="131" t="s">
        <v>108</v>
      </c>
      <c r="K81" s="132" t="s">
        <v>140</v>
      </c>
      <c r="L81" s="129"/>
      <c r="M81" s="67" t="s">
        <v>141</v>
      </c>
      <c r="N81" s="68" t="s">
        <v>42</v>
      </c>
      <c r="O81" s="68" t="s">
        <v>142</v>
      </c>
      <c r="P81" s="68" t="s">
        <v>143</v>
      </c>
      <c r="Q81" s="68" t="s">
        <v>144</v>
      </c>
      <c r="R81" s="68" t="s">
        <v>145</v>
      </c>
      <c r="S81" s="68" t="s">
        <v>146</v>
      </c>
      <c r="T81" s="69" t="s">
        <v>147</v>
      </c>
    </row>
    <row r="82" spans="2:65" s="1" customFormat="1" ht="29.25" customHeight="1">
      <c r="B82" s="35"/>
      <c r="C82" s="71" t="s">
        <v>109</v>
      </c>
      <c r="J82" s="133">
        <f>BK82</f>
        <v>0</v>
      </c>
      <c r="L82" s="35"/>
      <c r="M82" s="70"/>
      <c r="N82" s="62"/>
      <c r="O82" s="62"/>
      <c r="P82" s="134">
        <f>P83</f>
        <v>0</v>
      </c>
      <c r="Q82" s="62"/>
      <c r="R82" s="134">
        <f>R83</f>
        <v>0</v>
      </c>
      <c r="S82" s="62"/>
      <c r="T82" s="135">
        <f>T83</f>
        <v>0</v>
      </c>
      <c r="AT82" s="21" t="s">
        <v>71</v>
      </c>
      <c r="AU82" s="21" t="s">
        <v>110</v>
      </c>
      <c r="BK82" s="136">
        <f>BK83</f>
        <v>0</v>
      </c>
    </row>
    <row r="83" spans="2:65" s="10" customFormat="1" ht="37.35" customHeight="1">
      <c r="B83" s="137"/>
      <c r="D83" s="138" t="s">
        <v>71</v>
      </c>
      <c r="E83" s="139" t="s">
        <v>246</v>
      </c>
      <c r="F83" s="139" t="s">
        <v>815</v>
      </c>
      <c r="J83" s="140">
        <f>BK83</f>
        <v>0</v>
      </c>
      <c r="L83" s="137"/>
      <c r="M83" s="141"/>
      <c r="N83" s="142"/>
      <c r="O83" s="142"/>
      <c r="P83" s="143">
        <f>P84</f>
        <v>0</v>
      </c>
      <c r="Q83" s="142"/>
      <c r="R83" s="143">
        <f>R84</f>
        <v>0</v>
      </c>
      <c r="S83" s="142"/>
      <c r="T83" s="144">
        <f>T84</f>
        <v>0</v>
      </c>
      <c r="AR83" s="138" t="s">
        <v>83</v>
      </c>
      <c r="AT83" s="145" t="s">
        <v>71</v>
      </c>
      <c r="AU83" s="145" t="s">
        <v>72</v>
      </c>
      <c r="AY83" s="138" t="s">
        <v>150</v>
      </c>
      <c r="BK83" s="146">
        <f>BK84</f>
        <v>0</v>
      </c>
    </row>
    <row r="84" spans="2:65" s="10" customFormat="1" ht="19.899999999999999" customHeight="1">
      <c r="B84" s="137"/>
      <c r="D84" s="138" t="s">
        <v>71</v>
      </c>
      <c r="E84" s="147" t="s">
        <v>1089</v>
      </c>
      <c r="F84" s="147" t="s">
        <v>1090</v>
      </c>
      <c r="J84" s="148">
        <f>BK84</f>
        <v>0</v>
      </c>
      <c r="L84" s="137"/>
      <c r="M84" s="141"/>
      <c r="N84" s="142"/>
      <c r="O84" s="142"/>
      <c r="P84" s="143">
        <f>P85+P88+P89+P99</f>
        <v>0</v>
      </c>
      <c r="Q84" s="142"/>
      <c r="R84" s="143">
        <f>R85+R88+R89+R99</f>
        <v>0</v>
      </c>
      <c r="S84" s="142"/>
      <c r="T84" s="144">
        <f>T85+T88+T89+T99</f>
        <v>0</v>
      </c>
      <c r="AR84" s="138" t="s">
        <v>83</v>
      </c>
      <c r="AT84" s="145" t="s">
        <v>71</v>
      </c>
      <c r="AU84" s="145" t="s">
        <v>11</v>
      </c>
      <c r="AY84" s="138" t="s">
        <v>150</v>
      </c>
      <c r="BK84" s="146">
        <f>BK85+BK88+BK89+BK99</f>
        <v>0</v>
      </c>
    </row>
    <row r="85" spans="2:65" s="10" customFormat="1" ht="14.85" customHeight="1">
      <c r="B85" s="137"/>
      <c r="D85" s="138" t="s">
        <v>71</v>
      </c>
      <c r="E85" s="147" t="s">
        <v>1091</v>
      </c>
      <c r="F85" s="147" t="s">
        <v>1092</v>
      </c>
      <c r="J85" s="148">
        <f>BK85</f>
        <v>0</v>
      </c>
      <c r="L85" s="137"/>
      <c r="M85" s="141"/>
      <c r="N85" s="142"/>
      <c r="O85" s="142"/>
      <c r="P85" s="143">
        <f>SUM(P86:P87)</f>
        <v>0</v>
      </c>
      <c r="Q85" s="142"/>
      <c r="R85" s="143">
        <f>SUM(R86:R87)</f>
        <v>0</v>
      </c>
      <c r="S85" s="142"/>
      <c r="T85" s="144">
        <f>SUM(T86:T87)</f>
        <v>0</v>
      </c>
      <c r="AR85" s="138" t="s">
        <v>83</v>
      </c>
      <c r="AT85" s="145" t="s">
        <v>71</v>
      </c>
      <c r="AU85" s="145" t="s">
        <v>80</v>
      </c>
      <c r="AY85" s="138" t="s">
        <v>150</v>
      </c>
      <c r="BK85" s="146">
        <f>SUM(BK86:BK87)</f>
        <v>0</v>
      </c>
    </row>
    <row r="86" spans="2:65" s="1" customFormat="1" ht="16.5" customHeight="1">
      <c r="B86" s="149"/>
      <c r="C86" s="161" t="s">
        <v>11</v>
      </c>
      <c r="D86" s="161" t="s">
        <v>246</v>
      </c>
      <c r="E86" s="162" t="s">
        <v>1093</v>
      </c>
      <c r="F86" s="163" t="s">
        <v>1094</v>
      </c>
      <c r="G86" s="164" t="s">
        <v>840</v>
      </c>
      <c r="H86" s="165">
        <v>1</v>
      </c>
      <c r="I86" s="260"/>
      <c r="J86" s="166">
        <f t="shared" ref="J86" si="0">ROUND(I86*H86,2)</f>
        <v>0</v>
      </c>
      <c r="K86" s="163" t="s">
        <v>5</v>
      </c>
      <c r="L86" s="167"/>
      <c r="M86" s="168" t="s">
        <v>5</v>
      </c>
      <c r="N86" s="169" t="s">
        <v>43</v>
      </c>
      <c r="O86" s="158">
        <v>0</v>
      </c>
      <c r="P86" s="158">
        <f>O86*H86</f>
        <v>0</v>
      </c>
      <c r="Q86" s="158">
        <v>0</v>
      </c>
      <c r="R86" s="158">
        <f>Q86*H86</f>
        <v>0</v>
      </c>
      <c r="S86" s="158">
        <v>0</v>
      </c>
      <c r="T86" s="159">
        <f>S86*H86</f>
        <v>0</v>
      </c>
      <c r="AR86" s="21" t="s">
        <v>822</v>
      </c>
      <c r="AT86" s="21" t="s">
        <v>246</v>
      </c>
      <c r="AU86" s="21" t="s">
        <v>83</v>
      </c>
      <c r="AY86" s="21" t="s">
        <v>150</v>
      </c>
      <c r="BE86" s="160">
        <f>IF(N86="základní",J86,0)</f>
        <v>0</v>
      </c>
      <c r="BF86" s="160">
        <f>IF(N86="snížená",J86,0)</f>
        <v>0</v>
      </c>
      <c r="BG86" s="160">
        <f>IF(N86="zákl. přenesená",J86,0)</f>
        <v>0</v>
      </c>
      <c r="BH86" s="160">
        <f>IF(N86="sníž. přenesená",J86,0)</f>
        <v>0</v>
      </c>
      <c r="BI86" s="160">
        <f>IF(N86="nulová",J86,0)</f>
        <v>0</v>
      </c>
      <c r="BJ86" s="21" t="s">
        <v>11</v>
      </c>
      <c r="BK86" s="160">
        <f>ROUND(I86*H86,2)</f>
        <v>0</v>
      </c>
      <c r="BL86" s="21" t="s">
        <v>405</v>
      </c>
      <c r="BM86" s="21" t="s">
        <v>80</v>
      </c>
    </row>
    <row r="87" spans="2:65" s="1" customFormat="1" ht="16.5" customHeight="1">
      <c r="B87" s="149"/>
      <c r="C87" s="150" t="s">
        <v>80</v>
      </c>
      <c r="D87" s="150" t="s">
        <v>152</v>
      </c>
      <c r="E87" s="151" t="s">
        <v>1095</v>
      </c>
      <c r="F87" s="152" t="s">
        <v>1094</v>
      </c>
      <c r="G87" s="153" t="s">
        <v>840</v>
      </c>
      <c r="H87" s="154">
        <v>1</v>
      </c>
      <c r="I87" s="261"/>
      <c r="J87" s="155">
        <f>ROUND(I87*H87,0)</f>
        <v>0</v>
      </c>
      <c r="K87" s="152" t="s">
        <v>5</v>
      </c>
      <c r="L87" s="35"/>
      <c r="M87" s="156" t="s">
        <v>5</v>
      </c>
      <c r="N87" s="157" t="s">
        <v>43</v>
      </c>
      <c r="O87" s="158">
        <v>0</v>
      </c>
      <c r="P87" s="158">
        <f>O87*H87</f>
        <v>0</v>
      </c>
      <c r="Q87" s="158">
        <v>0</v>
      </c>
      <c r="R87" s="158">
        <f>Q87*H87</f>
        <v>0</v>
      </c>
      <c r="S87" s="158">
        <v>0</v>
      </c>
      <c r="T87" s="159">
        <f>S87*H87</f>
        <v>0</v>
      </c>
      <c r="AR87" s="21" t="s">
        <v>405</v>
      </c>
      <c r="AT87" s="21" t="s">
        <v>152</v>
      </c>
      <c r="AU87" s="21" t="s">
        <v>83</v>
      </c>
      <c r="AY87" s="21" t="s">
        <v>150</v>
      </c>
      <c r="BE87" s="160">
        <f>IF(N87="základní",J87,0)</f>
        <v>0</v>
      </c>
      <c r="BF87" s="160">
        <f>IF(N87="snížená",J87,0)</f>
        <v>0</v>
      </c>
      <c r="BG87" s="160">
        <f>IF(N87="zákl. přenesená",J87,0)</f>
        <v>0</v>
      </c>
      <c r="BH87" s="160">
        <f>IF(N87="sníž. přenesená",J87,0)</f>
        <v>0</v>
      </c>
      <c r="BI87" s="160">
        <f>IF(N87="nulová",J87,0)</f>
        <v>0</v>
      </c>
      <c r="BJ87" s="21" t="s">
        <v>11</v>
      </c>
      <c r="BK87" s="160">
        <f>ROUND(I87*H87,2)</f>
        <v>0</v>
      </c>
      <c r="BL87" s="21" t="s">
        <v>405</v>
      </c>
      <c r="BM87" s="21" t="s">
        <v>1096</v>
      </c>
    </row>
    <row r="88" spans="2:65" s="10" customFormat="1" ht="22.35" customHeight="1">
      <c r="B88" s="137"/>
      <c r="D88" s="138" t="s">
        <v>71</v>
      </c>
      <c r="E88" s="147" t="s">
        <v>1097</v>
      </c>
      <c r="F88" s="147" t="s">
        <v>1090</v>
      </c>
      <c r="J88" s="148">
        <f>BK88</f>
        <v>0</v>
      </c>
      <c r="L88" s="137"/>
      <c r="M88" s="141"/>
      <c r="N88" s="142"/>
      <c r="O88" s="142"/>
      <c r="P88" s="143">
        <v>0</v>
      </c>
      <c r="Q88" s="142"/>
      <c r="R88" s="143">
        <v>0</v>
      </c>
      <c r="S88" s="142"/>
      <c r="T88" s="144">
        <v>0</v>
      </c>
      <c r="AR88" s="138" t="s">
        <v>83</v>
      </c>
      <c r="AT88" s="145" t="s">
        <v>71</v>
      </c>
      <c r="AU88" s="145" t="s">
        <v>80</v>
      </c>
      <c r="AY88" s="138" t="s">
        <v>150</v>
      </c>
      <c r="BK88" s="146">
        <v>0</v>
      </c>
    </row>
    <row r="89" spans="2:65" s="10" customFormat="1" ht="14.85" customHeight="1">
      <c r="B89" s="137"/>
      <c r="D89" s="138" t="s">
        <v>71</v>
      </c>
      <c r="E89" s="147" t="s">
        <v>1098</v>
      </c>
      <c r="F89" s="147" t="s">
        <v>1099</v>
      </c>
      <c r="J89" s="148">
        <f>BK89</f>
        <v>0</v>
      </c>
      <c r="L89" s="137"/>
      <c r="M89" s="141"/>
      <c r="N89" s="142"/>
      <c r="O89" s="142"/>
      <c r="P89" s="143">
        <f>SUM(P90:P98)</f>
        <v>0</v>
      </c>
      <c r="Q89" s="142"/>
      <c r="R89" s="143">
        <f>SUM(R90:R98)</f>
        <v>0</v>
      </c>
      <c r="S89" s="142"/>
      <c r="T89" s="144">
        <f>SUM(T90:T98)</f>
        <v>0</v>
      </c>
      <c r="AR89" s="138" t="s">
        <v>83</v>
      </c>
      <c r="AT89" s="145" t="s">
        <v>71</v>
      </c>
      <c r="AU89" s="145" t="s">
        <v>80</v>
      </c>
      <c r="AY89" s="138" t="s">
        <v>150</v>
      </c>
      <c r="BK89" s="146">
        <f>SUM(BK90:BK98)</f>
        <v>0</v>
      </c>
    </row>
    <row r="90" spans="2:65" s="1" customFormat="1" ht="16.5" customHeight="1">
      <c r="B90" s="149"/>
      <c r="C90" s="161" t="s">
        <v>83</v>
      </c>
      <c r="D90" s="161" t="s">
        <v>246</v>
      </c>
      <c r="E90" s="162" t="s">
        <v>1100</v>
      </c>
      <c r="F90" s="163" t="s">
        <v>1101</v>
      </c>
      <c r="G90" s="164" t="s">
        <v>840</v>
      </c>
      <c r="H90" s="165">
        <v>1</v>
      </c>
      <c r="I90" s="260"/>
      <c r="J90" s="166">
        <f>ROUND(I90*H90,2)</f>
        <v>0</v>
      </c>
      <c r="K90" s="163" t="s">
        <v>5</v>
      </c>
      <c r="L90" s="167"/>
      <c r="M90" s="168" t="s">
        <v>5</v>
      </c>
      <c r="N90" s="169" t="s">
        <v>43</v>
      </c>
      <c r="O90" s="158">
        <v>0</v>
      </c>
      <c r="P90" s="158">
        <f t="shared" ref="P90:P98" si="1">O90*H90</f>
        <v>0</v>
      </c>
      <c r="Q90" s="158">
        <v>0</v>
      </c>
      <c r="R90" s="158">
        <f t="shared" ref="R90:R98" si="2">Q90*H90</f>
        <v>0</v>
      </c>
      <c r="S90" s="158">
        <v>0</v>
      </c>
      <c r="T90" s="159">
        <f t="shared" ref="T90:T98" si="3">S90*H90</f>
        <v>0</v>
      </c>
      <c r="AR90" s="21" t="s">
        <v>822</v>
      </c>
      <c r="AT90" s="21" t="s">
        <v>246</v>
      </c>
      <c r="AU90" s="21" t="s">
        <v>83</v>
      </c>
      <c r="AY90" s="21" t="s">
        <v>150</v>
      </c>
      <c r="BE90" s="160">
        <f t="shared" ref="BE90:BE98" si="4">IF(N90="základní",J90,0)</f>
        <v>0</v>
      </c>
      <c r="BF90" s="160">
        <f t="shared" ref="BF90:BF98" si="5">IF(N90="snížená",J90,0)</f>
        <v>0</v>
      </c>
      <c r="BG90" s="160">
        <f t="shared" ref="BG90:BG98" si="6">IF(N90="zákl. přenesená",J90,0)</f>
        <v>0</v>
      </c>
      <c r="BH90" s="160">
        <f t="shared" ref="BH90:BH98" si="7">IF(N90="sníž. přenesená",J90,0)</f>
        <v>0</v>
      </c>
      <c r="BI90" s="160">
        <f t="shared" ref="BI90:BI98" si="8">IF(N90="nulová",J90,0)</f>
        <v>0</v>
      </c>
      <c r="BJ90" s="21" t="s">
        <v>11</v>
      </c>
      <c r="BK90" s="160">
        <f t="shared" ref="BK90:BK98" si="9">ROUND(I90*H90,2)</f>
        <v>0</v>
      </c>
      <c r="BL90" s="21" t="s">
        <v>405</v>
      </c>
      <c r="BM90" s="21" t="s">
        <v>86</v>
      </c>
    </row>
    <row r="91" spans="2:65" s="1" customFormat="1" ht="25.5" customHeight="1">
      <c r="B91" s="149"/>
      <c r="C91" s="161" t="s">
        <v>86</v>
      </c>
      <c r="D91" s="161" t="s">
        <v>246</v>
      </c>
      <c r="E91" s="162" t="s">
        <v>1102</v>
      </c>
      <c r="F91" s="163" t="s">
        <v>1103</v>
      </c>
      <c r="G91" s="164" t="s">
        <v>840</v>
      </c>
      <c r="H91" s="165">
        <v>1</v>
      </c>
      <c r="I91" s="260"/>
      <c r="J91" s="166">
        <f t="shared" ref="J91:J93" si="10">ROUND(I91*H91,2)</f>
        <v>0</v>
      </c>
      <c r="K91" s="163" t="s">
        <v>5</v>
      </c>
      <c r="L91" s="167"/>
      <c r="M91" s="168" t="s">
        <v>5</v>
      </c>
      <c r="N91" s="169" t="s">
        <v>43</v>
      </c>
      <c r="O91" s="158">
        <v>0</v>
      </c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AR91" s="21" t="s">
        <v>822</v>
      </c>
      <c r="AT91" s="21" t="s">
        <v>246</v>
      </c>
      <c r="AU91" s="21" t="s">
        <v>83</v>
      </c>
      <c r="AY91" s="21" t="s">
        <v>150</v>
      </c>
      <c r="BE91" s="160">
        <f t="shared" si="4"/>
        <v>0</v>
      </c>
      <c r="BF91" s="160">
        <f t="shared" si="5"/>
        <v>0</v>
      </c>
      <c r="BG91" s="160">
        <f t="shared" si="6"/>
        <v>0</v>
      </c>
      <c r="BH91" s="160">
        <f t="shared" si="7"/>
        <v>0</v>
      </c>
      <c r="BI91" s="160">
        <f t="shared" si="8"/>
        <v>0</v>
      </c>
      <c r="BJ91" s="21" t="s">
        <v>11</v>
      </c>
      <c r="BK91" s="160">
        <f t="shared" si="9"/>
        <v>0</v>
      </c>
      <c r="BL91" s="21" t="s">
        <v>405</v>
      </c>
      <c r="BM91" s="21" t="s">
        <v>92</v>
      </c>
    </row>
    <row r="92" spans="2:65" s="1" customFormat="1" ht="16.5" customHeight="1">
      <c r="B92" s="149"/>
      <c r="C92" s="161" t="s">
        <v>89</v>
      </c>
      <c r="D92" s="161" t="s">
        <v>246</v>
      </c>
      <c r="E92" s="162" t="s">
        <v>1104</v>
      </c>
      <c r="F92" s="163" t="s">
        <v>1105</v>
      </c>
      <c r="G92" s="164" t="s">
        <v>840</v>
      </c>
      <c r="H92" s="165">
        <v>3</v>
      </c>
      <c r="I92" s="260"/>
      <c r="J92" s="166">
        <f t="shared" si="10"/>
        <v>0</v>
      </c>
      <c r="K92" s="163" t="s">
        <v>5</v>
      </c>
      <c r="L92" s="167"/>
      <c r="M92" s="168" t="s">
        <v>5</v>
      </c>
      <c r="N92" s="169" t="s">
        <v>43</v>
      </c>
      <c r="O92" s="158">
        <v>0</v>
      </c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AR92" s="21" t="s">
        <v>822</v>
      </c>
      <c r="AT92" s="21" t="s">
        <v>246</v>
      </c>
      <c r="AU92" s="21" t="s">
        <v>83</v>
      </c>
      <c r="AY92" s="21" t="s">
        <v>150</v>
      </c>
      <c r="BE92" s="160">
        <f t="shared" si="4"/>
        <v>0</v>
      </c>
      <c r="BF92" s="160">
        <f t="shared" si="5"/>
        <v>0</v>
      </c>
      <c r="BG92" s="160">
        <f t="shared" si="6"/>
        <v>0</v>
      </c>
      <c r="BH92" s="160">
        <f t="shared" si="7"/>
        <v>0</v>
      </c>
      <c r="BI92" s="160">
        <f t="shared" si="8"/>
        <v>0</v>
      </c>
      <c r="BJ92" s="21" t="s">
        <v>11</v>
      </c>
      <c r="BK92" s="160">
        <f t="shared" si="9"/>
        <v>0</v>
      </c>
      <c r="BL92" s="21" t="s">
        <v>405</v>
      </c>
      <c r="BM92" s="21" t="s">
        <v>176</v>
      </c>
    </row>
    <row r="93" spans="2:65" s="1" customFormat="1" ht="16.5" customHeight="1">
      <c r="B93" s="149"/>
      <c r="C93" s="161" t="s">
        <v>92</v>
      </c>
      <c r="D93" s="161" t="s">
        <v>246</v>
      </c>
      <c r="E93" s="162" t="s">
        <v>1106</v>
      </c>
      <c r="F93" s="163" t="s">
        <v>1107</v>
      </c>
      <c r="G93" s="164" t="s">
        <v>840</v>
      </c>
      <c r="H93" s="165">
        <v>2</v>
      </c>
      <c r="I93" s="260"/>
      <c r="J93" s="166">
        <f t="shared" si="10"/>
        <v>0</v>
      </c>
      <c r="K93" s="163" t="s">
        <v>5</v>
      </c>
      <c r="L93" s="167"/>
      <c r="M93" s="168" t="s">
        <v>5</v>
      </c>
      <c r="N93" s="169" t="s">
        <v>43</v>
      </c>
      <c r="O93" s="158">
        <v>0</v>
      </c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AR93" s="21" t="s">
        <v>822</v>
      </c>
      <c r="AT93" s="21" t="s">
        <v>246</v>
      </c>
      <c r="AU93" s="21" t="s">
        <v>83</v>
      </c>
      <c r="AY93" s="21" t="s">
        <v>150</v>
      </c>
      <c r="BE93" s="160">
        <f t="shared" si="4"/>
        <v>0</v>
      </c>
      <c r="BF93" s="160">
        <f t="shared" si="5"/>
        <v>0</v>
      </c>
      <c r="BG93" s="160">
        <f t="shared" si="6"/>
        <v>0</v>
      </c>
      <c r="BH93" s="160">
        <f t="shared" si="7"/>
        <v>0</v>
      </c>
      <c r="BI93" s="160">
        <f t="shared" si="8"/>
        <v>0</v>
      </c>
      <c r="BJ93" s="21" t="s">
        <v>11</v>
      </c>
      <c r="BK93" s="160">
        <f t="shared" si="9"/>
        <v>0</v>
      </c>
      <c r="BL93" s="21" t="s">
        <v>405</v>
      </c>
      <c r="BM93" s="21" t="s">
        <v>26</v>
      </c>
    </row>
    <row r="94" spans="2:65" s="1" customFormat="1" ht="16.5" customHeight="1">
      <c r="B94" s="149"/>
      <c r="C94" s="150" t="s">
        <v>95</v>
      </c>
      <c r="D94" s="150" t="s">
        <v>152</v>
      </c>
      <c r="E94" s="151" t="s">
        <v>1108</v>
      </c>
      <c r="F94" s="152" t="s">
        <v>1101</v>
      </c>
      <c r="G94" s="153" t="s">
        <v>840</v>
      </c>
      <c r="H94" s="154">
        <v>1</v>
      </c>
      <c r="I94" s="261"/>
      <c r="J94" s="155">
        <f>ROUND(I94*H94,2)</f>
        <v>0</v>
      </c>
      <c r="K94" s="152" t="s">
        <v>5</v>
      </c>
      <c r="L94" s="35"/>
      <c r="M94" s="156" t="s">
        <v>5</v>
      </c>
      <c r="N94" s="157" t="s">
        <v>43</v>
      </c>
      <c r="O94" s="158">
        <v>0</v>
      </c>
      <c r="P94" s="158">
        <f t="shared" si="1"/>
        <v>0</v>
      </c>
      <c r="Q94" s="158">
        <v>0</v>
      </c>
      <c r="R94" s="158">
        <f t="shared" si="2"/>
        <v>0</v>
      </c>
      <c r="S94" s="158">
        <v>0</v>
      </c>
      <c r="T94" s="159">
        <f t="shared" si="3"/>
        <v>0</v>
      </c>
      <c r="AR94" s="21" t="s">
        <v>405</v>
      </c>
      <c r="AT94" s="21" t="s">
        <v>152</v>
      </c>
      <c r="AU94" s="21" t="s">
        <v>83</v>
      </c>
      <c r="AY94" s="21" t="s">
        <v>150</v>
      </c>
      <c r="BE94" s="160">
        <f t="shared" si="4"/>
        <v>0</v>
      </c>
      <c r="BF94" s="160">
        <f t="shared" si="5"/>
        <v>0</v>
      </c>
      <c r="BG94" s="160">
        <f t="shared" si="6"/>
        <v>0</v>
      </c>
      <c r="BH94" s="160">
        <f t="shared" si="7"/>
        <v>0</v>
      </c>
      <c r="BI94" s="160">
        <f t="shared" si="8"/>
        <v>0</v>
      </c>
      <c r="BJ94" s="21" t="s">
        <v>11</v>
      </c>
      <c r="BK94" s="160">
        <f t="shared" si="9"/>
        <v>0</v>
      </c>
      <c r="BL94" s="21" t="s">
        <v>405</v>
      </c>
      <c r="BM94" s="21" t="s">
        <v>1109</v>
      </c>
    </row>
    <row r="95" spans="2:65" s="1" customFormat="1" ht="25.5" customHeight="1">
      <c r="B95" s="149"/>
      <c r="C95" s="150" t="s">
        <v>176</v>
      </c>
      <c r="D95" s="150" t="s">
        <v>152</v>
      </c>
      <c r="E95" s="151" t="s">
        <v>1110</v>
      </c>
      <c r="F95" s="152" t="s">
        <v>1103</v>
      </c>
      <c r="G95" s="153" t="s">
        <v>840</v>
      </c>
      <c r="H95" s="154">
        <v>1</v>
      </c>
      <c r="I95" s="261"/>
      <c r="J95" s="155">
        <f t="shared" ref="J95:J98" si="11">ROUND(I95*H95,2)</f>
        <v>0</v>
      </c>
      <c r="K95" s="152" t="s">
        <v>5</v>
      </c>
      <c r="L95" s="35"/>
      <c r="M95" s="156" t="s">
        <v>5</v>
      </c>
      <c r="N95" s="157" t="s">
        <v>43</v>
      </c>
      <c r="O95" s="158">
        <v>0</v>
      </c>
      <c r="P95" s="158">
        <f t="shared" si="1"/>
        <v>0</v>
      </c>
      <c r="Q95" s="158">
        <v>0</v>
      </c>
      <c r="R95" s="158">
        <f t="shared" si="2"/>
        <v>0</v>
      </c>
      <c r="S95" s="158">
        <v>0</v>
      </c>
      <c r="T95" s="159">
        <f t="shared" si="3"/>
        <v>0</v>
      </c>
      <c r="AR95" s="21" t="s">
        <v>405</v>
      </c>
      <c r="AT95" s="21" t="s">
        <v>152</v>
      </c>
      <c r="AU95" s="21" t="s">
        <v>83</v>
      </c>
      <c r="AY95" s="21" t="s">
        <v>150</v>
      </c>
      <c r="BE95" s="160">
        <f t="shared" si="4"/>
        <v>0</v>
      </c>
      <c r="BF95" s="160">
        <f t="shared" si="5"/>
        <v>0</v>
      </c>
      <c r="BG95" s="160">
        <f t="shared" si="6"/>
        <v>0</v>
      </c>
      <c r="BH95" s="160">
        <f t="shared" si="7"/>
        <v>0</v>
      </c>
      <c r="BI95" s="160">
        <f t="shared" si="8"/>
        <v>0</v>
      </c>
      <c r="BJ95" s="21" t="s">
        <v>11</v>
      </c>
      <c r="BK95" s="160">
        <f t="shared" si="9"/>
        <v>0</v>
      </c>
      <c r="BL95" s="21" t="s">
        <v>405</v>
      </c>
      <c r="BM95" s="21" t="s">
        <v>1111</v>
      </c>
    </row>
    <row r="96" spans="2:65" s="1" customFormat="1" ht="16.5" customHeight="1">
      <c r="B96" s="149"/>
      <c r="C96" s="150" t="s">
        <v>181</v>
      </c>
      <c r="D96" s="150" t="s">
        <v>152</v>
      </c>
      <c r="E96" s="151" t="s">
        <v>1112</v>
      </c>
      <c r="F96" s="152" t="s">
        <v>1105</v>
      </c>
      <c r="G96" s="153" t="s">
        <v>840</v>
      </c>
      <c r="H96" s="154">
        <v>3</v>
      </c>
      <c r="I96" s="261"/>
      <c r="J96" s="155">
        <f t="shared" si="11"/>
        <v>0</v>
      </c>
      <c r="K96" s="152" t="s">
        <v>5</v>
      </c>
      <c r="L96" s="35"/>
      <c r="M96" s="156" t="s">
        <v>5</v>
      </c>
      <c r="N96" s="157" t="s">
        <v>43</v>
      </c>
      <c r="O96" s="158">
        <v>0</v>
      </c>
      <c r="P96" s="158">
        <f t="shared" si="1"/>
        <v>0</v>
      </c>
      <c r="Q96" s="158">
        <v>0</v>
      </c>
      <c r="R96" s="158">
        <f t="shared" si="2"/>
        <v>0</v>
      </c>
      <c r="S96" s="158">
        <v>0</v>
      </c>
      <c r="T96" s="159">
        <f t="shared" si="3"/>
        <v>0</v>
      </c>
      <c r="AR96" s="21" t="s">
        <v>405</v>
      </c>
      <c r="AT96" s="21" t="s">
        <v>152</v>
      </c>
      <c r="AU96" s="21" t="s">
        <v>83</v>
      </c>
      <c r="AY96" s="21" t="s">
        <v>150</v>
      </c>
      <c r="BE96" s="160">
        <f t="shared" si="4"/>
        <v>0</v>
      </c>
      <c r="BF96" s="160">
        <f t="shared" si="5"/>
        <v>0</v>
      </c>
      <c r="BG96" s="160">
        <f t="shared" si="6"/>
        <v>0</v>
      </c>
      <c r="BH96" s="160">
        <f t="shared" si="7"/>
        <v>0</v>
      </c>
      <c r="BI96" s="160">
        <f t="shared" si="8"/>
        <v>0</v>
      </c>
      <c r="BJ96" s="21" t="s">
        <v>11</v>
      </c>
      <c r="BK96" s="160">
        <f t="shared" si="9"/>
        <v>0</v>
      </c>
      <c r="BL96" s="21" t="s">
        <v>405</v>
      </c>
      <c r="BM96" s="21" t="s">
        <v>1113</v>
      </c>
    </row>
    <row r="97" spans="2:65" s="1" customFormat="1" ht="16.5" customHeight="1">
      <c r="B97" s="149"/>
      <c r="C97" s="150" t="s">
        <v>26</v>
      </c>
      <c r="D97" s="150" t="s">
        <v>152</v>
      </c>
      <c r="E97" s="151" t="s">
        <v>1114</v>
      </c>
      <c r="F97" s="152" t="s">
        <v>1107</v>
      </c>
      <c r="G97" s="153" t="s">
        <v>840</v>
      </c>
      <c r="H97" s="154">
        <v>2</v>
      </c>
      <c r="I97" s="261"/>
      <c r="J97" s="155">
        <f t="shared" si="11"/>
        <v>0</v>
      </c>
      <c r="K97" s="152" t="s">
        <v>5</v>
      </c>
      <c r="L97" s="35"/>
      <c r="M97" s="156" t="s">
        <v>5</v>
      </c>
      <c r="N97" s="157" t="s">
        <v>43</v>
      </c>
      <c r="O97" s="158">
        <v>0</v>
      </c>
      <c r="P97" s="158">
        <f t="shared" si="1"/>
        <v>0</v>
      </c>
      <c r="Q97" s="158">
        <v>0</v>
      </c>
      <c r="R97" s="158">
        <f t="shared" si="2"/>
        <v>0</v>
      </c>
      <c r="S97" s="158">
        <v>0</v>
      </c>
      <c r="T97" s="159">
        <f t="shared" si="3"/>
        <v>0</v>
      </c>
      <c r="AR97" s="21" t="s">
        <v>405</v>
      </c>
      <c r="AT97" s="21" t="s">
        <v>152</v>
      </c>
      <c r="AU97" s="21" t="s">
        <v>83</v>
      </c>
      <c r="AY97" s="21" t="s">
        <v>150</v>
      </c>
      <c r="BE97" s="160">
        <f t="shared" si="4"/>
        <v>0</v>
      </c>
      <c r="BF97" s="160">
        <f t="shared" si="5"/>
        <v>0</v>
      </c>
      <c r="BG97" s="160">
        <f t="shared" si="6"/>
        <v>0</v>
      </c>
      <c r="BH97" s="160">
        <f t="shared" si="7"/>
        <v>0</v>
      </c>
      <c r="BI97" s="160">
        <f t="shared" si="8"/>
        <v>0</v>
      </c>
      <c r="BJ97" s="21" t="s">
        <v>11</v>
      </c>
      <c r="BK97" s="160">
        <f t="shared" si="9"/>
        <v>0</v>
      </c>
      <c r="BL97" s="21" t="s">
        <v>405</v>
      </c>
      <c r="BM97" s="21" t="s">
        <v>1115</v>
      </c>
    </row>
    <row r="98" spans="2:65" s="1" customFormat="1" ht="16.5" customHeight="1">
      <c r="B98" s="149"/>
      <c r="C98" s="150" t="s">
        <v>186</v>
      </c>
      <c r="D98" s="150" t="s">
        <v>152</v>
      </c>
      <c r="E98" s="151" t="s">
        <v>1116</v>
      </c>
      <c r="F98" s="152" t="s">
        <v>1117</v>
      </c>
      <c r="G98" s="153" t="s">
        <v>1073</v>
      </c>
      <c r="H98" s="154">
        <v>5</v>
      </c>
      <c r="I98" s="261"/>
      <c r="J98" s="155">
        <f t="shared" si="11"/>
        <v>0</v>
      </c>
      <c r="K98" s="152" t="s">
        <v>5</v>
      </c>
      <c r="L98" s="35"/>
      <c r="M98" s="156" t="s">
        <v>5</v>
      </c>
      <c r="N98" s="157" t="s">
        <v>43</v>
      </c>
      <c r="O98" s="158">
        <v>0</v>
      </c>
      <c r="P98" s="158">
        <f t="shared" si="1"/>
        <v>0</v>
      </c>
      <c r="Q98" s="158">
        <v>0</v>
      </c>
      <c r="R98" s="158">
        <f t="shared" si="2"/>
        <v>0</v>
      </c>
      <c r="S98" s="158">
        <v>0</v>
      </c>
      <c r="T98" s="159">
        <f t="shared" si="3"/>
        <v>0</v>
      </c>
      <c r="AR98" s="21" t="s">
        <v>405</v>
      </c>
      <c r="AT98" s="21" t="s">
        <v>152</v>
      </c>
      <c r="AU98" s="21" t="s">
        <v>83</v>
      </c>
      <c r="AY98" s="21" t="s">
        <v>150</v>
      </c>
      <c r="BE98" s="160">
        <f t="shared" si="4"/>
        <v>0</v>
      </c>
      <c r="BF98" s="160">
        <f t="shared" si="5"/>
        <v>0</v>
      </c>
      <c r="BG98" s="160">
        <f t="shared" si="6"/>
        <v>0</v>
      </c>
      <c r="BH98" s="160">
        <f t="shared" si="7"/>
        <v>0</v>
      </c>
      <c r="BI98" s="160">
        <f t="shared" si="8"/>
        <v>0</v>
      </c>
      <c r="BJ98" s="21" t="s">
        <v>11</v>
      </c>
      <c r="BK98" s="160">
        <f t="shared" si="9"/>
        <v>0</v>
      </c>
      <c r="BL98" s="21" t="s">
        <v>405</v>
      </c>
      <c r="BM98" s="21" t="s">
        <v>1118</v>
      </c>
    </row>
    <row r="99" spans="2:65" s="10" customFormat="1" ht="22.35" customHeight="1">
      <c r="B99" s="137"/>
      <c r="D99" s="138" t="s">
        <v>71</v>
      </c>
      <c r="E99" s="147" t="s">
        <v>1119</v>
      </c>
      <c r="F99" s="147" t="s">
        <v>1120</v>
      </c>
      <c r="J99" s="148">
        <f>BK99</f>
        <v>0</v>
      </c>
      <c r="L99" s="137"/>
      <c r="M99" s="141"/>
      <c r="N99" s="142"/>
      <c r="O99" s="142"/>
      <c r="P99" s="143">
        <f>SUM(P100:P142)</f>
        <v>0</v>
      </c>
      <c r="Q99" s="142"/>
      <c r="R99" s="143">
        <f>SUM(R100:R142)</f>
        <v>0</v>
      </c>
      <c r="S99" s="142"/>
      <c r="T99" s="144">
        <f>SUM(T100:T142)</f>
        <v>0</v>
      </c>
      <c r="AR99" s="138" t="s">
        <v>83</v>
      </c>
      <c r="AT99" s="145" t="s">
        <v>71</v>
      </c>
      <c r="AU99" s="145" t="s">
        <v>80</v>
      </c>
      <c r="AY99" s="138" t="s">
        <v>150</v>
      </c>
      <c r="BK99" s="146">
        <f>SUM(BK100:BK142)</f>
        <v>0</v>
      </c>
    </row>
    <row r="100" spans="2:65" s="1" customFormat="1" ht="16.5" customHeight="1">
      <c r="B100" s="149"/>
      <c r="C100" s="161" t="s">
        <v>191</v>
      </c>
      <c r="D100" s="161" t="s">
        <v>246</v>
      </c>
      <c r="E100" s="162" t="s">
        <v>1121</v>
      </c>
      <c r="F100" s="163" t="s">
        <v>1122</v>
      </c>
      <c r="G100" s="164" t="s">
        <v>194</v>
      </c>
      <c r="H100" s="165">
        <v>12</v>
      </c>
      <c r="I100" s="260"/>
      <c r="J100" s="166">
        <f t="shared" ref="J100:J114" si="12">ROUND(I100*H100,2)</f>
        <v>0</v>
      </c>
      <c r="K100" s="163" t="s">
        <v>5</v>
      </c>
      <c r="L100" s="167"/>
      <c r="M100" s="168" t="s">
        <v>5</v>
      </c>
      <c r="N100" s="169" t="s">
        <v>43</v>
      </c>
      <c r="O100" s="158">
        <v>0</v>
      </c>
      <c r="P100" s="158">
        <f t="shared" ref="P100:P142" si="13">O100*H100</f>
        <v>0</v>
      </c>
      <c r="Q100" s="158">
        <v>0</v>
      </c>
      <c r="R100" s="158">
        <f t="shared" ref="R100:R142" si="14">Q100*H100</f>
        <v>0</v>
      </c>
      <c r="S100" s="158">
        <v>0</v>
      </c>
      <c r="T100" s="159">
        <f t="shared" ref="T100:T142" si="15">S100*H100</f>
        <v>0</v>
      </c>
      <c r="AR100" s="21" t="s">
        <v>822</v>
      </c>
      <c r="AT100" s="21" t="s">
        <v>246</v>
      </c>
      <c r="AU100" s="21" t="s">
        <v>83</v>
      </c>
      <c r="AY100" s="21" t="s">
        <v>150</v>
      </c>
      <c r="BE100" s="160">
        <f t="shared" ref="BE100:BE142" si="16">IF(N100="základní",J100,0)</f>
        <v>0</v>
      </c>
      <c r="BF100" s="160">
        <f t="shared" ref="BF100:BF142" si="17">IF(N100="snížená",J100,0)</f>
        <v>0</v>
      </c>
      <c r="BG100" s="160">
        <f t="shared" ref="BG100:BG142" si="18">IF(N100="zákl. přenesená",J100,0)</f>
        <v>0</v>
      </c>
      <c r="BH100" s="160">
        <f t="shared" ref="BH100:BH142" si="19">IF(N100="sníž. přenesená",J100,0)</f>
        <v>0</v>
      </c>
      <c r="BI100" s="160">
        <f t="shared" ref="BI100:BI142" si="20">IF(N100="nulová",J100,0)</f>
        <v>0</v>
      </c>
      <c r="BJ100" s="21" t="s">
        <v>11</v>
      </c>
      <c r="BK100" s="160">
        <f t="shared" ref="BK100:BK142" si="21">ROUND(I100*H100,2)</f>
        <v>0</v>
      </c>
      <c r="BL100" s="21" t="s">
        <v>405</v>
      </c>
      <c r="BM100" s="21" t="s">
        <v>200</v>
      </c>
    </row>
    <row r="101" spans="2:65" s="1" customFormat="1" ht="38.25" customHeight="1">
      <c r="B101" s="149"/>
      <c r="C101" s="161" t="s">
        <v>196</v>
      </c>
      <c r="D101" s="161" t="s">
        <v>246</v>
      </c>
      <c r="E101" s="162" t="s">
        <v>1123</v>
      </c>
      <c r="F101" s="163" t="s">
        <v>1124</v>
      </c>
      <c r="G101" s="164" t="s">
        <v>840</v>
      </c>
      <c r="H101" s="165">
        <v>1</v>
      </c>
      <c r="I101" s="260"/>
      <c r="J101" s="166">
        <f t="shared" si="12"/>
        <v>0</v>
      </c>
      <c r="K101" s="163" t="s">
        <v>5</v>
      </c>
      <c r="L101" s="167"/>
      <c r="M101" s="168" t="s">
        <v>5</v>
      </c>
      <c r="N101" s="169" t="s">
        <v>43</v>
      </c>
      <c r="O101" s="158">
        <v>0</v>
      </c>
      <c r="P101" s="158">
        <f t="shared" si="13"/>
        <v>0</v>
      </c>
      <c r="Q101" s="158">
        <v>0</v>
      </c>
      <c r="R101" s="158">
        <f t="shared" si="14"/>
        <v>0</v>
      </c>
      <c r="S101" s="158">
        <v>0</v>
      </c>
      <c r="T101" s="159">
        <f t="shared" si="15"/>
        <v>0</v>
      </c>
      <c r="AR101" s="21" t="s">
        <v>822</v>
      </c>
      <c r="AT101" s="21" t="s">
        <v>246</v>
      </c>
      <c r="AU101" s="21" t="s">
        <v>83</v>
      </c>
      <c r="AY101" s="21" t="s">
        <v>150</v>
      </c>
      <c r="BE101" s="160">
        <f t="shared" si="16"/>
        <v>0</v>
      </c>
      <c r="BF101" s="160">
        <f t="shared" si="17"/>
        <v>0</v>
      </c>
      <c r="BG101" s="160">
        <f t="shared" si="18"/>
        <v>0</v>
      </c>
      <c r="BH101" s="160">
        <f t="shared" si="19"/>
        <v>0</v>
      </c>
      <c r="BI101" s="160">
        <f t="shared" si="20"/>
        <v>0</v>
      </c>
      <c r="BJ101" s="21" t="s">
        <v>11</v>
      </c>
      <c r="BK101" s="160">
        <f t="shared" si="21"/>
        <v>0</v>
      </c>
      <c r="BL101" s="21" t="s">
        <v>405</v>
      </c>
      <c r="BM101" s="21" t="s">
        <v>207</v>
      </c>
    </row>
    <row r="102" spans="2:65" s="1" customFormat="1" ht="16.5" customHeight="1">
      <c r="B102" s="149"/>
      <c r="C102" s="161" t="s">
        <v>200</v>
      </c>
      <c r="D102" s="161" t="s">
        <v>246</v>
      </c>
      <c r="E102" s="162" t="s">
        <v>1125</v>
      </c>
      <c r="F102" s="163" t="s">
        <v>1126</v>
      </c>
      <c r="G102" s="164" t="s">
        <v>840</v>
      </c>
      <c r="H102" s="165">
        <v>1</v>
      </c>
      <c r="I102" s="260"/>
      <c r="J102" s="166">
        <f t="shared" si="12"/>
        <v>0</v>
      </c>
      <c r="K102" s="163" t="s">
        <v>5</v>
      </c>
      <c r="L102" s="167"/>
      <c r="M102" s="168" t="s">
        <v>5</v>
      </c>
      <c r="N102" s="169" t="s">
        <v>43</v>
      </c>
      <c r="O102" s="158">
        <v>0</v>
      </c>
      <c r="P102" s="158">
        <f t="shared" si="13"/>
        <v>0</v>
      </c>
      <c r="Q102" s="158">
        <v>0</v>
      </c>
      <c r="R102" s="158">
        <f t="shared" si="14"/>
        <v>0</v>
      </c>
      <c r="S102" s="158">
        <v>0</v>
      </c>
      <c r="T102" s="159">
        <f t="shared" si="15"/>
        <v>0</v>
      </c>
      <c r="AR102" s="21" t="s">
        <v>822</v>
      </c>
      <c r="AT102" s="21" t="s">
        <v>246</v>
      </c>
      <c r="AU102" s="21" t="s">
        <v>83</v>
      </c>
      <c r="AY102" s="21" t="s">
        <v>150</v>
      </c>
      <c r="BE102" s="160">
        <f t="shared" si="16"/>
        <v>0</v>
      </c>
      <c r="BF102" s="160">
        <f t="shared" si="17"/>
        <v>0</v>
      </c>
      <c r="BG102" s="160">
        <f t="shared" si="18"/>
        <v>0</v>
      </c>
      <c r="BH102" s="160">
        <f t="shared" si="19"/>
        <v>0</v>
      </c>
      <c r="BI102" s="160">
        <f t="shared" si="20"/>
        <v>0</v>
      </c>
      <c r="BJ102" s="21" t="s">
        <v>11</v>
      </c>
      <c r="BK102" s="160">
        <f t="shared" si="21"/>
        <v>0</v>
      </c>
      <c r="BL102" s="21" t="s">
        <v>405</v>
      </c>
      <c r="BM102" s="21" t="s">
        <v>216</v>
      </c>
    </row>
    <row r="103" spans="2:65" s="1" customFormat="1" ht="16.5" customHeight="1">
      <c r="B103" s="149"/>
      <c r="C103" s="161" t="s">
        <v>12</v>
      </c>
      <c r="D103" s="161" t="s">
        <v>246</v>
      </c>
      <c r="E103" s="162" t="s">
        <v>1127</v>
      </c>
      <c r="F103" s="163" t="s">
        <v>1128</v>
      </c>
      <c r="G103" s="164" t="s">
        <v>840</v>
      </c>
      <c r="H103" s="165">
        <v>1</v>
      </c>
      <c r="I103" s="260"/>
      <c r="J103" s="166">
        <f t="shared" si="12"/>
        <v>0</v>
      </c>
      <c r="K103" s="163" t="s">
        <v>5</v>
      </c>
      <c r="L103" s="167"/>
      <c r="M103" s="168" t="s">
        <v>5</v>
      </c>
      <c r="N103" s="169" t="s">
        <v>43</v>
      </c>
      <c r="O103" s="158">
        <v>0</v>
      </c>
      <c r="P103" s="158">
        <f t="shared" si="13"/>
        <v>0</v>
      </c>
      <c r="Q103" s="158">
        <v>0</v>
      </c>
      <c r="R103" s="158">
        <f t="shared" si="14"/>
        <v>0</v>
      </c>
      <c r="S103" s="158">
        <v>0</v>
      </c>
      <c r="T103" s="159">
        <f t="shared" si="15"/>
        <v>0</v>
      </c>
      <c r="AR103" s="21" t="s">
        <v>822</v>
      </c>
      <c r="AT103" s="21" t="s">
        <v>246</v>
      </c>
      <c r="AU103" s="21" t="s">
        <v>83</v>
      </c>
      <c r="AY103" s="21" t="s">
        <v>150</v>
      </c>
      <c r="BE103" s="160">
        <f t="shared" si="16"/>
        <v>0</v>
      </c>
      <c r="BF103" s="160">
        <f t="shared" si="17"/>
        <v>0</v>
      </c>
      <c r="BG103" s="160">
        <f t="shared" si="18"/>
        <v>0</v>
      </c>
      <c r="BH103" s="160">
        <f t="shared" si="19"/>
        <v>0</v>
      </c>
      <c r="BI103" s="160">
        <f t="shared" si="20"/>
        <v>0</v>
      </c>
      <c r="BJ103" s="21" t="s">
        <v>11</v>
      </c>
      <c r="BK103" s="160">
        <f t="shared" si="21"/>
        <v>0</v>
      </c>
      <c r="BL103" s="21" t="s">
        <v>405</v>
      </c>
      <c r="BM103" s="21" t="s">
        <v>224</v>
      </c>
    </row>
    <row r="104" spans="2:65" s="1" customFormat="1" ht="16.5" customHeight="1">
      <c r="B104" s="149"/>
      <c r="C104" s="161" t="s">
        <v>207</v>
      </c>
      <c r="D104" s="161" t="s">
        <v>246</v>
      </c>
      <c r="E104" s="162" t="s">
        <v>1129</v>
      </c>
      <c r="F104" s="163" t="s">
        <v>1130</v>
      </c>
      <c r="G104" s="164" t="s">
        <v>840</v>
      </c>
      <c r="H104" s="165">
        <v>5</v>
      </c>
      <c r="I104" s="260"/>
      <c r="J104" s="166">
        <f t="shared" si="12"/>
        <v>0</v>
      </c>
      <c r="K104" s="163" t="s">
        <v>5</v>
      </c>
      <c r="L104" s="167"/>
      <c r="M104" s="168" t="s">
        <v>5</v>
      </c>
      <c r="N104" s="169" t="s">
        <v>43</v>
      </c>
      <c r="O104" s="158">
        <v>0</v>
      </c>
      <c r="P104" s="158">
        <f t="shared" si="13"/>
        <v>0</v>
      </c>
      <c r="Q104" s="158">
        <v>0</v>
      </c>
      <c r="R104" s="158">
        <f t="shared" si="14"/>
        <v>0</v>
      </c>
      <c r="S104" s="158">
        <v>0</v>
      </c>
      <c r="T104" s="159">
        <f t="shared" si="15"/>
        <v>0</v>
      </c>
      <c r="AR104" s="21" t="s">
        <v>822</v>
      </c>
      <c r="AT104" s="21" t="s">
        <v>246</v>
      </c>
      <c r="AU104" s="21" t="s">
        <v>83</v>
      </c>
      <c r="AY104" s="21" t="s">
        <v>150</v>
      </c>
      <c r="BE104" s="160">
        <f t="shared" si="16"/>
        <v>0</v>
      </c>
      <c r="BF104" s="160">
        <f t="shared" si="17"/>
        <v>0</v>
      </c>
      <c r="BG104" s="160">
        <f t="shared" si="18"/>
        <v>0</v>
      </c>
      <c r="BH104" s="160">
        <f t="shared" si="19"/>
        <v>0</v>
      </c>
      <c r="BI104" s="160">
        <f t="shared" si="20"/>
        <v>0</v>
      </c>
      <c r="BJ104" s="21" t="s">
        <v>11</v>
      </c>
      <c r="BK104" s="160">
        <f t="shared" si="21"/>
        <v>0</v>
      </c>
      <c r="BL104" s="21" t="s">
        <v>405</v>
      </c>
      <c r="BM104" s="21" t="s">
        <v>231</v>
      </c>
    </row>
    <row r="105" spans="2:65" s="1" customFormat="1" ht="16.5" customHeight="1">
      <c r="B105" s="149"/>
      <c r="C105" s="161" t="s">
        <v>212</v>
      </c>
      <c r="D105" s="161" t="s">
        <v>246</v>
      </c>
      <c r="E105" s="162" t="s">
        <v>1131</v>
      </c>
      <c r="F105" s="163" t="s">
        <v>1132</v>
      </c>
      <c r="G105" s="164" t="s">
        <v>194</v>
      </c>
      <c r="H105" s="165">
        <v>50</v>
      </c>
      <c r="I105" s="260"/>
      <c r="J105" s="166">
        <f t="shared" si="12"/>
        <v>0</v>
      </c>
      <c r="K105" s="163" t="s">
        <v>5</v>
      </c>
      <c r="L105" s="167"/>
      <c r="M105" s="168" t="s">
        <v>5</v>
      </c>
      <c r="N105" s="169" t="s">
        <v>43</v>
      </c>
      <c r="O105" s="158">
        <v>0</v>
      </c>
      <c r="P105" s="158">
        <f t="shared" si="13"/>
        <v>0</v>
      </c>
      <c r="Q105" s="158">
        <v>0</v>
      </c>
      <c r="R105" s="158">
        <f t="shared" si="14"/>
        <v>0</v>
      </c>
      <c r="S105" s="158">
        <v>0</v>
      </c>
      <c r="T105" s="159">
        <f t="shared" si="15"/>
        <v>0</v>
      </c>
      <c r="AR105" s="21" t="s">
        <v>822</v>
      </c>
      <c r="AT105" s="21" t="s">
        <v>246</v>
      </c>
      <c r="AU105" s="21" t="s">
        <v>83</v>
      </c>
      <c r="AY105" s="21" t="s">
        <v>150</v>
      </c>
      <c r="BE105" s="160">
        <f t="shared" si="16"/>
        <v>0</v>
      </c>
      <c r="BF105" s="160">
        <f t="shared" si="17"/>
        <v>0</v>
      </c>
      <c r="BG105" s="160">
        <f t="shared" si="18"/>
        <v>0</v>
      </c>
      <c r="BH105" s="160">
        <f t="shared" si="19"/>
        <v>0</v>
      </c>
      <c r="BI105" s="160">
        <f t="shared" si="20"/>
        <v>0</v>
      </c>
      <c r="BJ105" s="21" t="s">
        <v>11</v>
      </c>
      <c r="BK105" s="160">
        <f t="shared" si="21"/>
        <v>0</v>
      </c>
      <c r="BL105" s="21" t="s">
        <v>405</v>
      </c>
      <c r="BM105" s="21" t="s">
        <v>240</v>
      </c>
    </row>
    <row r="106" spans="2:65" s="1" customFormat="1" ht="16.5" customHeight="1">
      <c r="B106" s="149"/>
      <c r="C106" s="161" t="s">
        <v>216</v>
      </c>
      <c r="D106" s="161" t="s">
        <v>246</v>
      </c>
      <c r="E106" s="162" t="s">
        <v>1133</v>
      </c>
      <c r="F106" s="163" t="s">
        <v>1134</v>
      </c>
      <c r="G106" s="164" t="s">
        <v>194</v>
      </c>
      <c r="H106" s="165">
        <v>20</v>
      </c>
      <c r="I106" s="260"/>
      <c r="J106" s="166">
        <f t="shared" si="12"/>
        <v>0</v>
      </c>
      <c r="K106" s="163" t="s">
        <v>5</v>
      </c>
      <c r="L106" s="167"/>
      <c r="M106" s="168" t="s">
        <v>5</v>
      </c>
      <c r="N106" s="169" t="s">
        <v>43</v>
      </c>
      <c r="O106" s="158">
        <v>0</v>
      </c>
      <c r="P106" s="158">
        <f t="shared" si="13"/>
        <v>0</v>
      </c>
      <c r="Q106" s="158">
        <v>0</v>
      </c>
      <c r="R106" s="158">
        <f t="shared" si="14"/>
        <v>0</v>
      </c>
      <c r="S106" s="158">
        <v>0</v>
      </c>
      <c r="T106" s="159">
        <f t="shared" si="15"/>
        <v>0</v>
      </c>
      <c r="AR106" s="21" t="s">
        <v>822</v>
      </c>
      <c r="AT106" s="21" t="s">
        <v>246</v>
      </c>
      <c r="AU106" s="21" t="s">
        <v>83</v>
      </c>
      <c r="AY106" s="21" t="s">
        <v>150</v>
      </c>
      <c r="BE106" s="160">
        <f t="shared" si="16"/>
        <v>0</v>
      </c>
      <c r="BF106" s="160">
        <f t="shared" si="17"/>
        <v>0</v>
      </c>
      <c r="BG106" s="160">
        <f t="shared" si="18"/>
        <v>0</v>
      </c>
      <c r="BH106" s="160">
        <f t="shared" si="19"/>
        <v>0</v>
      </c>
      <c r="BI106" s="160">
        <f t="shared" si="20"/>
        <v>0</v>
      </c>
      <c r="BJ106" s="21" t="s">
        <v>11</v>
      </c>
      <c r="BK106" s="160">
        <f t="shared" si="21"/>
        <v>0</v>
      </c>
      <c r="BL106" s="21" t="s">
        <v>405</v>
      </c>
      <c r="BM106" s="21" t="s">
        <v>250</v>
      </c>
    </row>
    <row r="107" spans="2:65" s="1" customFormat="1" ht="16.5" customHeight="1">
      <c r="B107" s="149"/>
      <c r="C107" s="161" t="s">
        <v>220</v>
      </c>
      <c r="D107" s="161" t="s">
        <v>246</v>
      </c>
      <c r="E107" s="162" t="s">
        <v>1135</v>
      </c>
      <c r="F107" s="163" t="s">
        <v>1136</v>
      </c>
      <c r="G107" s="164" t="s">
        <v>194</v>
      </c>
      <c r="H107" s="165">
        <v>5</v>
      </c>
      <c r="I107" s="260"/>
      <c r="J107" s="166">
        <f t="shared" si="12"/>
        <v>0</v>
      </c>
      <c r="K107" s="163" t="s">
        <v>5</v>
      </c>
      <c r="L107" s="167"/>
      <c r="M107" s="168" t="s">
        <v>5</v>
      </c>
      <c r="N107" s="169" t="s">
        <v>43</v>
      </c>
      <c r="O107" s="158">
        <v>0</v>
      </c>
      <c r="P107" s="158">
        <f t="shared" si="13"/>
        <v>0</v>
      </c>
      <c r="Q107" s="158">
        <v>0</v>
      </c>
      <c r="R107" s="158">
        <f t="shared" si="14"/>
        <v>0</v>
      </c>
      <c r="S107" s="158">
        <v>0</v>
      </c>
      <c r="T107" s="159">
        <f t="shared" si="15"/>
        <v>0</v>
      </c>
      <c r="AR107" s="21" t="s">
        <v>822</v>
      </c>
      <c r="AT107" s="21" t="s">
        <v>246</v>
      </c>
      <c r="AU107" s="21" t="s">
        <v>83</v>
      </c>
      <c r="AY107" s="21" t="s">
        <v>150</v>
      </c>
      <c r="BE107" s="160">
        <f t="shared" si="16"/>
        <v>0</v>
      </c>
      <c r="BF107" s="160">
        <f t="shared" si="17"/>
        <v>0</v>
      </c>
      <c r="BG107" s="160">
        <f t="shared" si="18"/>
        <v>0</v>
      </c>
      <c r="BH107" s="160">
        <f t="shared" si="19"/>
        <v>0</v>
      </c>
      <c r="BI107" s="160">
        <f t="shared" si="20"/>
        <v>0</v>
      </c>
      <c r="BJ107" s="21" t="s">
        <v>11</v>
      </c>
      <c r="BK107" s="160">
        <f t="shared" si="21"/>
        <v>0</v>
      </c>
      <c r="BL107" s="21" t="s">
        <v>405</v>
      </c>
      <c r="BM107" s="21" t="s">
        <v>258</v>
      </c>
    </row>
    <row r="108" spans="2:65" s="1" customFormat="1" ht="16.5" customHeight="1">
      <c r="B108" s="149"/>
      <c r="C108" s="161" t="s">
        <v>224</v>
      </c>
      <c r="D108" s="161" t="s">
        <v>246</v>
      </c>
      <c r="E108" s="162" t="s">
        <v>1137</v>
      </c>
      <c r="F108" s="163" t="s">
        <v>1138</v>
      </c>
      <c r="G108" s="164" t="s">
        <v>194</v>
      </c>
      <c r="H108" s="165">
        <v>8</v>
      </c>
      <c r="I108" s="260"/>
      <c r="J108" s="166">
        <f t="shared" si="12"/>
        <v>0</v>
      </c>
      <c r="K108" s="163" t="s">
        <v>5</v>
      </c>
      <c r="L108" s="167"/>
      <c r="M108" s="168" t="s">
        <v>5</v>
      </c>
      <c r="N108" s="169" t="s">
        <v>43</v>
      </c>
      <c r="O108" s="158">
        <v>0</v>
      </c>
      <c r="P108" s="158">
        <f t="shared" si="13"/>
        <v>0</v>
      </c>
      <c r="Q108" s="158">
        <v>0</v>
      </c>
      <c r="R108" s="158">
        <f t="shared" si="14"/>
        <v>0</v>
      </c>
      <c r="S108" s="158">
        <v>0</v>
      </c>
      <c r="T108" s="159">
        <f t="shared" si="15"/>
        <v>0</v>
      </c>
      <c r="AR108" s="21" t="s">
        <v>822</v>
      </c>
      <c r="AT108" s="21" t="s">
        <v>246</v>
      </c>
      <c r="AU108" s="21" t="s">
        <v>83</v>
      </c>
      <c r="AY108" s="21" t="s">
        <v>150</v>
      </c>
      <c r="BE108" s="160">
        <f t="shared" si="16"/>
        <v>0</v>
      </c>
      <c r="BF108" s="160">
        <f t="shared" si="17"/>
        <v>0</v>
      </c>
      <c r="BG108" s="160">
        <f t="shared" si="18"/>
        <v>0</v>
      </c>
      <c r="BH108" s="160">
        <f t="shared" si="19"/>
        <v>0</v>
      </c>
      <c r="BI108" s="160">
        <f t="shared" si="20"/>
        <v>0</v>
      </c>
      <c r="BJ108" s="21" t="s">
        <v>11</v>
      </c>
      <c r="BK108" s="160">
        <f t="shared" si="21"/>
        <v>0</v>
      </c>
      <c r="BL108" s="21" t="s">
        <v>405</v>
      </c>
      <c r="BM108" s="21" t="s">
        <v>266</v>
      </c>
    </row>
    <row r="109" spans="2:65" s="1" customFormat="1" ht="16.5" customHeight="1">
      <c r="B109" s="149"/>
      <c r="C109" s="161" t="s">
        <v>10</v>
      </c>
      <c r="D109" s="161" t="s">
        <v>246</v>
      </c>
      <c r="E109" s="162" t="s">
        <v>1139</v>
      </c>
      <c r="F109" s="163" t="s">
        <v>1140</v>
      </c>
      <c r="G109" s="164" t="s">
        <v>194</v>
      </c>
      <c r="H109" s="165">
        <v>35</v>
      </c>
      <c r="I109" s="260"/>
      <c r="J109" s="166">
        <f t="shared" si="12"/>
        <v>0</v>
      </c>
      <c r="K109" s="163" t="s">
        <v>5</v>
      </c>
      <c r="L109" s="167"/>
      <c r="M109" s="168" t="s">
        <v>5</v>
      </c>
      <c r="N109" s="169" t="s">
        <v>43</v>
      </c>
      <c r="O109" s="158">
        <v>0</v>
      </c>
      <c r="P109" s="158">
        <f t="shared" si="13"/>
        <v>0</v>
      </c>
      <c r="Q109" s="158">
        <v>0</v>
      </c>
      <c r="R109" s="158">
        <f t="shared" si="14"/>
        <v>0</v>
      </c>
      <c r="S109" s="158">
        <v>0</v>
      </c>
      <c r="T109" s="159">
        <f t="shared" si="15"/>
        <v>0</v>
      </c>
      <c r="AR109" s="21" t="s">
        <v>822</v>
      </c>
      <c r="AT109" s="21" t="s">
        <v>246</v>
      </c>
      <c r="AU109" s="21" t="s">
        <v>83</v>
      </c>
      <c r="AY109" s="21" t="s">
        <v>150</v>
      </c>
      <c r="BE109" s="160">
        <f t="shared" si="16"/>
        <v>0</v>
      </c>
      <c r="BF109" s="160">
        <f t="shared" si="17"/>
        <v>0</v>
      </c>
      <c r="BG109" s="160">
        <f t="shared" si="18"/>
        <v>0</v>
      </c>
      <c r="BH109" s="160">
        <f t="shared" si="19"/>
        <v>0</v>
      </c>
      <c r="BI109" s="160">
        <f t="shared" si="20"/>
        <v>0</v>
      </c>
      <c r="BJ109" s="21" t="s">
        <v>11</v>
      </c>
      <c r="BK109" s="160">
        <f t="shared" si="21"/>
        <v>0</v>
      </c>
      <c r="BL109" s="21" t="s">
        <v>405</v>
      </c>
      <c r="BM109" s="21" t="s">
        <v>276</v>
      </c>
    </row>
    <row r="110" spans="2:65" s="1" customFormat="1" ht="25.5" customHeight="1">
      <c r="B110" s="149"/>
      <c r="C110" s="161" t="s">
        <v>231</v>
      </c>
      <c r="D110" s="161" t="s">
        <v>246</v>
      </c>
      <c r="E110" s="162" t="s">
        <v>1141</v>
      </c>
      <c r="F110" s="163" t="s">
        <v>1142</v>
      </c>
      <c r="G110" s="164" t="s">
        <v>840</v>
      </c>
      <c r="H110" s="165">
        <v>2</v>
      </c>
      <c r="I110" s="260"/>
      <c r="J110" s="166">
        <f t="shared" si="12"/>
        <v>0</v>
      </c>
      <c r="K110" s="163" t="s">
        <v>5</v>
      </c>
      <c r="L110" s="167"/>
      <c r="M110" s="168" t="s">
        <v>5</v>
      </c>
      <c r="N110" s="169" t="s">
        <v>43</v>
      </c>
      <c r="O110" s="158">
        <v>0</v>
      </c>
      <c r="P110" s="158">
        <f t="shared" si="13"/>
        <v>0</v>
      </c>
      <c r="Q110" s="158">
        <v>0</v>
      </c>
      <c r="R110" s="158">
        <f t="shared" si="14"/>
        <v>0</v>
      </c>
      <c r="S110" s="158">
        <v>0</v>
      </c>
      <c r="T110" s="159">
        <f t="shared" si="15"/>
        <v>0</v>
      </c>
      <c r="AR110" s="21" t="s">
        <v>822</v>
      </c>
      <c r="AT110" s="21" t="s">
        <v>246</v>
      </c>
      <c r="AU110" s="21" t="s">
        <v>83</v>
      </c>
      <c r="AY110" s="21" t="s">
        <v>150</v>
      </c>
      <c r="BE110" s="160">
        <f t="shared" si="16"/>
        <v>0</v>
      </c>
      <c r="BF110" s="160">
        <f t="shared" si="17"/>
        <v>0</v>
      </c>
      <c r="BG110" s="160">
        <f t="shared" si="18"/>
        <v>0</v>
      </c>
      <c r="BH110" s="160">
        <f t="shared" si="19"/>
        <v>0</v>
      </c>
      <c r="BI110" s="160">
        <f t="shared" si="20"/>
        <v>0</v>
      </c>
      <c r="BJ110" s="21" t="s">
        <v>11</v>
      </c>
      <c r="BK110" s="160">
        <f t="shared" si="21"/>
        <v>0</v>
      </c>
      <c r="BL110" s="21" t="s">
        <v>405</v>
      </c>
      <c r="BM110" s="21" t="s">
        <v>308</v>
      </c>
    </row>
    <row r="111" spans="2:65" s="1" customFormat="1" ht="16.5" customHeight="1">
      <c r="B111" s="149"/>
      <c r="C111" s="161" t="s">
        <v>236</v>
      </c>
      <c r="D111" s="161" t="s">
        <v>246</v>
      </c>
      <c r="E111" s="162" t="s">
        <v>1143</v>
      </c>
      <c r="F111" s="163" t="s">
        <v>1144</v>
      </c>
      <c r="G111" s="164" t="s">
        <v>821</v>
      </c>
      <c r="H111" s="165">
        <v>1</v>
      </c>
      <c r="I111" s="260"/>
      <c r="J111" s="166">
        <f t="shared" si="12"/>
        <v>0</v>
      </c>
      <c r="K111" s="163" t="s">
        <v>5</v>
      </c>
      <c r="L111" s="167"/>
      <c r="M111" s="168" t="s">
        <v>5</v>
      </c>
      <c r="N111" s="169" t="s">
        <v>43</v>
      </c>
      <c r="O111" s="158">
        <v>0</v>
      </c>
      <c r="P111" s="158">
        <f t="shared" si="13"/>
        <v>0</v>
      </c>
      <c r="Q111" s="158">
        <v>0</v>
      </c>
      <c r="R111" s="158">
        <f t="shared" si="14"/>
        <v>0</v>
      </c>
      <c r="S111" s="158">
        <v>0</v>
      </c>
      <c r="T111" s="159">
        <f t="shared" si="15"/>
        <v>0</v>
      </c>
      <c r="AR111" s="21" t="s">
        <v>822</v>
      </c>
      <c r="AT111" s="21" t="s">
        <v>246</v>
      </c>
      <c r="AU111" s="21" t="s">
        <v>83</v>
      </c>
      <c r="AY111" s="21" t="s">
        <v>150</v>
      </c>
      <c r="BE111" s="160">
        <f t="shared" si="16"/>
        <v>0</v>
      </c>
      <c r="BF111" s="160">
        <f t="shared" si="17"/>
        <v>0</v>
      </c>
      <c r="BG111" s="160">
        <f t="shared" si="18"/>
        <v>0</v>
      </c>
      <c r="BH111" s="160">
        <f t="shared" si="19"/>
        <v>0</v>
      </c>
      <c r="BI111" s="160">
        <f t="shared" si="20"/>
        <v>0</v>
      </c>
      <c r="BJ111" s="21" t="s">
        <v>11</v>
      </c>
      <c r="BK111" s="160">
        <f t="shared" si="21"/>
        <v>0</v>
      </c>
      <c r="BL111" s="21" t="s">
        <v>405</v>
      </c>
      <c r="BM111" s="21" t="s">
        <v>429</v>
      </c>
    </row>
    <row r="112" spans="2:65" s="1" customFormat="1" ht="16.5" customHeight="1">
      <c r="B112" s="149"/>
      <c r="C112" s="161" t="s">
        <v>240</v>
      </c>
      <c r="D112" s="161" t="s">
        <v>246</v>
      </c>
      <c r="E112" s="162" t="s">
        <v>1145</v>
      </c>
      <c r="F112" s="163" t="s">
        <v>1146</v>
      </c>
      <c r="G112" s="164" t="s">
        <v>821</v>
      </c>
      <c r="H112" s="165">
        <v>3.5999999999999997E-2</v>
      </c>
      <c r="I112" s="260"/>
      <c r="J112" s="166">
        <f t="shared" si="12"/>
        <v>0</v>
      </c>
      <c r="K112" s="163" t="s">
        <v>5</v>
      </c>
      <c r="L112" s="167"/>
      <c r="M112" s="168" t="s">
        <v>5</v>
      </c>
      <c r="N112" s="169" t="s">
        <v>43</v>
      </c>
      <c r="O112" s="158">
        <v>0</v>
      </c>
      <c r="P112" s="158">
        <f t="shared" si="13"/>
        <v>0</v>
      </c>
      <c r="Q112" s="158">
        <v>0</v>
      </c>
      <c r="R112" s="158">
        <f t="shared" si="14"/>
        <v>0</v>
      </c>
      <c r="S112" s="158">
        <v>0</v>
      </c>
      <c r="T112" s="159">
        <f t="shared" si="15"/>
        <v>0</v>
      </c>
      <c r="AR112" s="21" t="s">
        <v>822</v>
      </c>
      <c r="AT112" s="21" t="s">
        <v>246</v>
      </c>
      <c r="AU112" s="21" t="s">
        <v>83</v>
      </c>
      <c r="AY112" s="21" t="s">
        <v>150</v>
      </c>
      <c r="BE112" s="160">
        <f t="shared" si="16"/>
        <v>0</v>
      </c>
      <c r="BF112" s="160">
        <f t="shared" si="17"/>
        <v>0</v>
      </c>
      <c r="BG112" s="160">
        <f t="shared" si="18"/>
        <v>0</v>
      </c>
      <c r="BH112" s="160">
        <f t="shared" si="19"/>
        <v>0</v>
      </c>
      <c r="BI112" s="160">
        <f t="shared" si="20"/>
        <v>0</v>
      </c>
      <c r="BJ112" s="21" t="s">
        <v>11</v>
      </c>
      <c r="BK112" s="160">
        <f t="shared" si="21"/>
        <v>0</v>
      </c>
      <c r="BL112" s="21" t="s">
        <v>405</v>
      </c>
      <c r="BM112" s="21" t="s">
        <v>438</v>
      </c>
    </row>
    <row r="113" spans="2:65" s="1" customFormat="1" ht="16.5" customHeight="1">
      <c r="B113" s="149"/>
      <c r="C113" s="161" t="s">
        <v>245</v>
      </c>
      <c r="D113" s="161" t="s">
        <v>246</v>
      </c>
      <c r="E113" s="162" t="s">
        <v>1147</v>
      </c>
      <c r="F113" s="163" t="s">
        <v>1148</v>
      </c>
      <c r="G113" s="164" t="s">
        <v>821</v>
      </c>
      <c r="H113" s="165">
        <v>0.01</v>
      </c>
      <c r="I113" s="260"/>
      <c r="J113" s="166">
        <f t="shared" si="12"/>
        <v>0</v>
      </c>
      <c r="K113" s="163" t="s">
        <v>5</v>
      </c>
      <c r="L113" s="167"/>
      <c r="M113" s="168" t="s">
        <v>5</v>
      </c>
      <c r="N113" s="169" t="s">
        <v>43</v>
      </c>
      <c r="O113" s="158">
        <v>0</v>
      </c>
      <c r="P113" s="158">
        <f t="shared" si="13"/>
        <v>0</v>
      </c>
      <c r="Q113" s="158">
        <v>0</v>
      </c>
      <c r="R113" s="158">
        <f t="shared" si="14"/>
        <v>0</v>
      </c>
      <c r="S113" s="158">
        <v>0</v>
      </c>
      <c r="T113" s="159">
        <f t="shared" si="15"/>
        <v>0</v>
      </c>
      <c r="AR113" s="21" t="s">
        <v>822</v>
      </c>
      <c r="AT113" s="21" t="s">
        <v>246</v>
      </c>
      <c r="AU113" s="21" t="s">
        <v>83</v>
      </c>
      <c r="AY113" s="21" t="s">
        <v>150</v>
      </c>
      <c r="BE113" s="160">
        <f t="shared" si="16"/>
        <v>0</v>
      </c>
      <c r="BF113" s="160">
        <f t="shared" si="17"/>
        <v>0</v>
      </c>
      <c r="BG113" s="160">
        <f t="shared" si="18"/>
        <v>0</v>
      </c>
      <c r="BH113" s="160">
        <f t="shared" si="19"/>
        <v>0</v>
      </c>
      <c r="BI113" s="160">
        <f t="shared" si="20"/>
        <v>0</v>
      </c>
      <c r="BJ113" s="21" t="s">
        <v>11</v>
      </c>
      <c r="BK113" s="160">
        <f t="shared" si="21"/>
        <v>0</v>
      </c>
      <c r="BL113" s="21" t="s">
        <v>405</v>
      </c>
      <c r="BM113" s="21" t="s">
        <v>447</v>
      </c>
    </row>
    <row r="114" spans="2:65" s="1" customFormat="1" ht="16.5" customHeight="1">
      <c r="B114" s="149"/>
      <c r="C114" s="161" t="s">
        <v>250</v>
      </c>
      <c r="D114" s="161" t="s">
        <v>246</v>
      </c>
      <c r="E114" s="162" t="s">
        <v>1149</v>
      </c>
      <c r="F114" s="163" t="s">
        <v>1150</v>
      </c>
      <c r="G114" s="164" t="s">
        <v>821</v>
      </c>
      <c r="H114" s="165">
        <v>0.06</v>
      </c>
      <c r="I114" s="260"/>
      <c r="J114" s="166">
        <f t="shared" si="12"/>
        <v>0</v>
      </c>
      <c r="K114" s="163" t="s">
        <v>5</v>
      </c>
      <c r="L114" s="167"/>
      <c r="M114" s="168" t="s">
        <v>5</v>
      </c>
      <c r="N114" s="169" t="s">
        <v>43</v>
      </c>
      <c r="O114" s="158">
        <v>0</v>
      </c>
      <c r="P114" s="158">
        <f t="shared" si="13"/>
        <v>0</v>
      </c>
      <c r="Q114" s="158">
        <v>0</v>
      </c>
      <c r="R114" s="158">
        <f t="shared" si="14"/>
        <v>0</v>
      </c>
      <c r="S114" s="158">
        <v>0</v>
      </c>
      <c r="T114" s="159">
        <f t="shared" si="15"/>
        <v>0</v>
      </c>
      <c r="AR114" s="21" t="s">
        <v>822</v>
      </c>
      <c r="AT114" s="21" t="s">
        <v>246</v>
      </c>
      <c r="AU114" s="21" t="s">
        <v>83</v>
      </c>
      <c r="AY114" s="21" t="s">
        <v>150</v>
      </c>
      <c r="BE114" s="160">
        <f t="shared" si="16"/>
        <v>0</v>
      </c>
      <c r="BF114" s="160">
        <f t="shared" si="17"/>
        <v>0</v>
      </c>
      <c r="BG114" s="160">
        <f t="shared" si="18"/>
        <v>0</v>
      </c>
      <c r="BH114" s="160">
        <f t="shared" si="19"/>
        <v>0</v>
      </c>
      <c r="BI114" s="160">
        <f t="shared" si="20"/>
        <v>0</v>
      </c>
      <c r="BJ114" s="21" t="s">
        <v>11</v>
      </c>
      <c r="BK114" s="160">
        <f t="shared" si="21"/>
        <v>0</v>
      </c>
      <c r="BL114" s="21" t="s">
        <v>405</v>
      </c>
      <c r="BM114" s="21" t="s">
        <v>455</v>
      </c>
    </row>
    <row r="115" spans="2:65" s="1" customFormat="1" ht="16.5" customHeight="1">
      <c r="B115" s="149"/>
      <c r="C115" s="150" t="s">
        <v>254</v>
      </c>
      <c r="D115" s="150" t="s">
        <v>152</v>
      </c>
      <c r="E115" s="151" t="s">
        <v>1116</v>
      </c>
      <c r="F115" s="152" t="s">
        <v>1117</v>
      </c>
      <c r="G115" s="153" t="s">
        <v>1073</v>
      </c>
      <c r="H115" s="154">
        <v>5</v>
      </c>
      <c r="I115" s="261"/>
      <c r="J115" s="155">
        <f t="shared" ref="J115:J142" si="22">ROUND(I115*H115,2)</f>
        <v>0</v>
      </c>
      <c r="K115" s="152" t="s">
        <v>5</v>
      </c>
      <c r="L115" s="35"/>
      <c r="M115" s="156" t="s">
        <v>5</v>
      </c>
      <c r="N115" s="157" t="s">
        <v>43</v>
      </c>
      <c r="O115" s="158">
        <v>0</v>
      </c>
      <c r="P115" s="158">
        <f t="shared" si="13"/>
        <v>0</v>
      </c>
      <c r="Q115" s="158">
        <v>0</v>
      </c>
      <c r="R115" s="158">
        <f t="shared" si="14"/>
        <v>0</v>
      </c>
      <c r="S115" s="158">
        <v>0</v>
      </c>
      <c r="T115" s="159">
        <f t="shared" si="15"/>
        <v>0</v>
      </c>
      <c r="AR115" s="21" t="s">
        <v>405</v>
      </c>
      <c r="AT115" s="21" t="s">
        <v>152</v>
      </c>
      <c r="AU115" s="21" t="s">
        <v>83</v>
      </c>
      <c r="AY115" s="21" t="s">
        <v>150</v>
      </c>
      <c r="BE115" s="160">
        <f t="shared" si="16"/>
        <v>0</v>
      </c>
      <c r="BF115" s="160">
        <f t="shared" si="17"/>
        <v>0</v>
      </c>
      <c r="BG115" s="160">
        <f t="shared" si="18"/>
        <v>0</v>
      </c>
      <c r="BH115" s="160">
        <f t="shared" si="19"/>
        <v>0</v>
      </c>
      <c r="BI115" s="160">
        <f t="shared" si="20"/>
        <v>0</v>
      </c>
      <c r="BJ115" s="21" t="s">
        <v>11</v>
      </c>
      <c r="BK115" s="160">
        <f t="shared" si="21"/>
        <v>0</v>
      </c>
      <c r="BL115" s="21" t="s">
        <v>405</v>
      </c>
      <c r="BM115" s="21" t="s">
        <v>1151</v>
      </c>
    </row>
    <row r="116" spans="2:65" s="1" customFormat="1" ht="16.5" customHeight="1">
      <c r="B116" s="149"/>
      <c r="C116" s="150" t="s">
        <v>258</v>
      </c>
      <c r="D116" s="150" t="s">
        <v>152</v>
      </c>
      <c r="E116" s="151" t="s">
        <v>1152</v>
      </c>
      <c r="F116" s="152" t="s">
        <v>1122</v>
      </c>
      <c r="G116" s="153" t="s">
        <v>194</v>
      </c>
      <c r="H116" s="154">
        <v>12</v>
      </c>
      <c r="I116" s="261"/>
      <c r="J116" s="155">
        <f t="shared" si="22"/>
        <v>0</v>
      </c>
      <c r="K116" s="152" t="s">
        <v>5</v>
      </c>
      <c r="L116" s="35"/>
      <c r="M116" s="156" t="s">
        <v>5</v>
      </c>
      <c r="N116" s="157" t="s">
        <v>43</v>
      </c>
      <c r="O116" s="158">
        <v>0</v>
      </c>
      <c r="P116" s="158">
        <f t="shared" si="13"/>
        <v>0</v>
      </c>
      <c r="Q116" s="158">
        <v>0</v>
      </c>
      <c r="R116" s="158">
        <f t="shared" si="14"/>
        <v>0</v>
      </c>
      <c r="S116" s="158">
        <v>0</v>
      </c>
      <c r="T116" s="159">
        <f t="shared" si="15"/>
        <v>0</v>
      </c>
      <c r="AR116" s="21" t="s">
        <v>405</v>
      </c>
      <c r="AT116" s="21" t="s">
        <v>152</v>
      </c>
      <c r="AU116" s="21" t="s">
        <v>83</v>
      </c>
      <c r="AY116" s="21" t="s">
        <v>150</v>
      </c>
      <c r="BE116" s="160">
        <f t="shared" si="16"/>
        <v>0</v>
      </c>
      <c r="BF116" s="160">
        <f t="shared" si="17"/>
        <v>0</v>
      </c>
      <c r="BG116" s="160">
        <f t="shared" si="18"/>
        <v>0</v>
      </c>
      <c r="BH116" s="160">
        <f t="shared" si="19"/>
        <v>0</v>
      </c>
      <c r="BI116" s="160">
        <f t="shared" si="20"/>
        <v>0</v>
      </c>
      <c r="BJ116" s="21" t="s">
        <v>11</v>
      </c>
      <c r="BK116" s="160">
        <f t="shared" si="21"/>
        <v>0</v>
      </c>
      <c r="BL116" s="21" t="s">
        <v>405</v>
      </c>
      <c r="BM116" s="21" t="s">
        <v>1153</v>
      </c>
    </row>
    <row r="117" spans="2:65" s="1" customFormat="1" ht="38.25" customHeight="1">
      <c r="B117" s="149"/>
      <c r="C117" s="150" t="s">
        <v>262</v>
      </c>
      <c r="D117" s="150" t="s">
        <v>152</v>
      </c>
      <c r="E117" s="151" t="s">
        <v>1154</v>
      </c>
      <c r="F117" s="152" t="s">
        <v>1124</v>
      </c>
      <c r="G117" s="153" t="s">
        <v>840</v>
      </c>
      <c r="H117" s="154">
        <v>1</v>
      </c>
      <c r="I117" s="261"/>
      <c r="J117" s="155">
        <f t="shared" si="22"/>
        <v>0</v>
      </c>
      <c r="K117" s="152" t="s">
        <v>5</v>
      </c>
      <c r="L117" s="35"/>
      <c r="M117" s="156" t="s">
        <v>5</v>
      </c>
      <c r="N117" s="157" t="s">
        <v>43</v>
      </c>
      <c r="O117" s="158">
        <v>0</v>
      </c>
      <c r="P117" s="158">
        <f t="shared" si="13"/>
        <v>0</v>
      </c>
      <c r="Q117" s="158">
        <v>0</v>
      </c>
      <c r="R117" s="158">
        <f t="shared" si="14"/>
        <v>0</v>
      </c>
      <c r="S117" s="158">
        <v>0</v>
      </c>
      <c r="T117" s="159">
        <f t="shared" si="15"/>
        <v>0</v>
      </c>
      <c r="AR117" s="21" t="s">
        <v>405</v>
      </c>
      <c r="AT117" s="21" t="s">
        <v>152</v>
      </c>
      <c r="AU117" s="21" t="s">
        <v>83</v>
      </c>
      <c r="AY117" s="21" t="s">
        <v>150</v>
      </c>
      <c r="BE117" s="160">
        <f t="shared" si="16"/>
        <v>0</v>
      </c>
      <c r="BF117" s="160">
        <f t="shared" si="17"/>
        <v>0</v>
      </c>
      <c r="BG117" s="160">
        <f t="shared" si="18"/>
        <v>0</v>
      </c>
      <c r="BH117" s="160">
        <f t="shared" si="19"/>
        <v>0</v>
      </c>
      <c r="BI117" s="160">
        <f t="shared" si="20"/>
        <v>0</v>
      </c>
      <c r="BJ117" s="21" t="s">
        <v>11</v>
      </c>
      <c r="BK117" s="160">
        <f t="shared" si="21"/>
        <v>0</v>
      </c>
      <c r="BL117" s="21" t="s">
        <v>405</v>
      </c>
      <c r="BM117" s="21" t="s">
        <v>1155</v>
      </c>
    </row>
    <row r="118" spans="2:65" s="1" customFormat="1" ht="16.5" customHeight="1">
      <c r="B118" s="149"/>
      <c r="C118" s="150" t="s">
        <v>266</v>
      </c>
      <c r="D118" s="150" t="s">
        <v>152</v>
      </c>
      <c r="E118" s="151" t="s">
        <v>1156</v>
      </c>
      <c r="F118" s="152" t="s">
        <v>1126</v>
      </c>
      <c r="G118" s="153" t="s">
        <v>840</v>
      </c>
      <c r="H118" s="154">
        <v>1</v>
      </c>
      <c r="I118" s="261"/>
      <c r="J118" s="155">
        <f t="shared" si="22"/>
        <v>0</v>
      </c>
      <c r="K118" s="152" t="s">
        <v>5</v>
      </c>
      <c r="L118" s="35"/>
      <c r="M118" s="156" t="s">
        <v>5</v>
      </c>
      <c r="N118" s="157" t="s">
        <v>43</v>
      </c>
      <c r="O118" s="158">
        <v>0</v>
      </c>
      <c r="P118" s="158">
        <f t="shared" si="13"/>
        <v>0</v>
      </c>
      <c r="Q118" s="158">
        <v>0</v>
      </c>
      <c r="R118" s="158">
        <f t="shared" si="14"/>
        <v>0</v>
      </c>
      <c r="S118" s="158">
        <v>0</v>
      </c>
      <c r="T118" s="159">
        <f t="shared" si="15"/>
        <v>0</v>
      </c>
      <c r="AR118" s="21" t="s">
        <v>405</v>
      </c>
      <c r="AT118" s="21" t="s">
        <v>152</v>
      </c>
      <c r="AU118" s="21" t="s">
        <v>83</v>
      </c>
      <c r="AY118" s="21" t="s">
        <v>150</v>
      </c>
      <c r="BE118" s="160">
        <f t="shared" si="16"/>
        <v>0</v>
      </c>
      <c r="BF118" s="160">
        <f t="shared" si="17"/>
        <v>0</v>
      </c>
      <c r="BG118" s="160">
        <f t="shared" si="18"/>
        <v>0</v>
      </c>
      <c r="BH118" s="160">
        <f t="shared" si="19"/>
        <v>0</v>
      </c>
      <c r="BI118" s="160">
        <f t="shared" si="20"/>
        <v>0</v>
      </c>
      <c r="BJ118" s="21" t="s">
        <v>11</v>
      </c>
      <c r="BK118" s="160">
        <f t="shared" si="21"/>
        <v>0</v>
      </c>
      <c r="BL118" s="21" t="s">
        <v>405</v>
      </c>
      <c r="BM118" s="21" t="s">
        <v>1157</v>
      </c>
    </row>
    <row r="119" spans="2:65" s="1" customFormat="1" ht="16.5" customHeight="1">
      <c r="B119" s="149"/>
      <c r="C119" s="150" t="s">
        <v>271</v>
      </c>
      <c r="D119" s="150" t="s">
        <v>152</v>
      </c>
      <c r="E119" s="151" t="s">
        <v>1158</v>
      </c>
      <c r="F119" s="152" t="s">
        <v>1128</v>
      </c>
      <c r="G119" s="153" t="s">
        <v>840</v>
      </c>
      <c r="H119" s="154">
        <v>1</v>
      </c>
      <c r="I119" s="261"/>
      <c r="J119" s="155">
        <f t="shared" si="22"/>
        <v>0</v>
      </c>
      <c r="K119" s="152" t="s">
        <v>5</v>
      </c>
      <c r="L119" s="35"/>
      <c r="M119" s="156" t="s">
        <v>5</v>
      </c>
      <c r="N119" s="157" t="s">
        <v>43</v>
      </c>
      <c r="O119" s="158">
        <v>0</v>
      </c>
      <c r="P119" s="158">
        <f t="shared" si="13"/>
        <v>0</v>
      </c>
      <c r="Q119" s="158">
        <v>0</v>
      </c>
      <c r="R119" s="158">
        <f t="shared" si="14"/>
        <v>0</v>
      </c>
      <c r="S119" s="158">
        <v>0</v>
      </c>
      <c r="T119" s="159">
        <f t="shared" si="15"/>
        <v>0</v>
      </c>
      <c r="AR119" s="21" t="s">
        <v>405</v>
      </c>
      <c r="AT119" s="21" t="s">
        <v>152</v>
      </c>
      <c r="AU119" s="21" t="s">
        <v>83</v>
      </c>
      <c r="AY119" s="21" t="s">
        <v>150</v>
      </c>
      <c r="BE119" s="160">
        <f t="shared" si="16"/>
        <v>0</v>
      </c>
      <c r="BF119" s="160">
        <f t="shared" si="17"/>
        <v>0</v>
      </c>
      <c r="BG119" s="160">
        <f t="shared" si="18"/>
        <v>0</v>
      </c>
      <c r="BH119" s="160">
        <f t="shared" si="19"/>
        <v>0</v>
      </c>
      <c r="BI119" s="160">
        <f t="shared" si="20"/>
        <v>0</v>
      </c>
      <c r="BJ119" s="21" t="s">
        <v>11</v>
      </c>
      <c r="BK119" s="160">
        <f t="shared" si="21"/>
        <v>0</v>
      </c>
      <c r="BL119" s="21" t="s">
        <v>405</v>
      </c>
      <c r="BM119" s="21" t="s">
        <v>1159</v>
      </c>
    </row>
    <row r="120" spans="2:65" s="1" customFormat="1" ht="16.5" customHeight="1">
      <c r="B120" s="149"/>
      <c r="C120" s="150" t="s">
        <v>276</v>
      </c>
      <c r="D120" s="150" t="s">
        <v>152</v>
      </c>
      <c r="E120" s="151" t="s">
        <v>1160</v>
      </c>
      <c r="F120" s="152" t="s">
        <v>1130</v>
      </c>
      <c r="G120" s="153" t="s">
        <v>840</v>
      </c>
      <c r="H120" s="154">
        <v>5</v>
      </c>
      <c r="I120" s="261"/>
      <c r="J120" s="155">
        <f t="shared" si="22"/>
        <v>0</v>
      </c>
      <c r="K120" s="152" t="s">
        <v>5</v>
      </c>
      <c r="L120" s="35"/>
      <c r="M120" s="156" t="s">
        <v>5</v>
      </c>
      <c r="N120" s="157" t="s">
        <v>43</v>
      </c>
      <c r="O120" s="158">
        <v>0</v>
      </c>
      <c r="P120" s="158">
        <f t="shared" si="13"/>
        <v>0</v>
      </c>
      <c r="Q120" s="158">
        <v>0</v>
      </c>
      <c r="R120" s="158">
        <f t="shared" si="14"/>
        <v>0</v>
      </c>
      <c r="S120" s="158">
        <v>0</v>
      </c>
      <c r="T120" s="159">
        <f t="shared" si="15"/>
        <v>0</v>
      </c>
      <c r="AR120" s="21" t="s">
        <v>405</v>
      </c>
      <c r="AT120" s="21" t="s">
        <v>152</v>
      </c>
      <c r="AU120" s="21" t="s">
        <v>83</v>
      </c>
      <c r="AY120" s="21" t="s">
        <v>150</v>
      </c>
      <c r="BE120" s="160">
        <f t="shared" si="16"/>
        <v>0</v>
      </c>
      <c r="BF120" s="160">
        <f t="shared" si="17"/>
        <v>0</v>
      </c>
      <c r="BG120" s="160">
        <f t="shared" si="18"/>
        <v>0</v>
      </c>
      <c r="BH120" s="160">
        <f t="shared" si="19"/>
        <v>0</v>
      </c>
      <c r="BI120" s="160">
        <f t="shared" si="20"/>
        <v>0</v>
      </c>
      <c r="BJ120" s="21" t="s">
        <v>11</v>
      </c>
      <c r="BK120" s="160">
        <f t="shared" si="21"/>
        <v>0</v>
      </c>
      <c r="BL120" s="21" t="s">
        <v>405</v>
      </c>
      <c r="BM120" s="21" t="s">
        <v>1161</v>
      </c>
    </row>
    <row r="121" spans="2:65" s="1" customFormat="1" ht="16.5" customHeight="1">
      <c r="B121" s="149"/>
      <c r="C121" s="150" t="s">
        <v>280</v>
      </c>
      <c r="D121" s="150" t="s">
        <v>152</v>
      </c>
      <c r="E121" s="151" t="s">
        <v>1162</v>
      </c>
      <c r="F121" s="152" t="s">
        <v>1132</v>
      </c>
      <c r="G121" s="153" t="s">
        <v>194</v>
      </c>
      <c r="H121" s="154">
        <v>50</v>
      </c>
      <c r="I121" s="261"/>
      <c r="J121" s="155">
        <f t="shared" si="22"/>
        <v>0</v>
      </c>
      <c r="K121" s="152" t="s">
        <v>5</v>
      </c>
      <c r="L121" s="35"/>
      <c r="M121" s="156" t="s">
        <v>5</v>
      </c>
      <c r="N121" s="157" t="s">
        <v>43</v>
      </c>
      <c r="O121" s="158">
        <v>0</v>
      </c>
      <c r="P121" s="158">
        <f t="shared" si="13"/>
        <v>0</v>
      </c>
      <c r="Q121" s="158">
        <v>0</v>
      </c>
      <c r="R121" s="158">
        <f t="shared" si="14"/>
        <v>0</v>
      </c>
      <c r="S121" s="158">
        <v>0</v>
      </c>
      <c r="T121" s="159">
        <f t="shared" si="15"/>
        <v>0</v>
      </c>
      <c r="AR121" s="21" t="s">
        <v>405</v>
      </c>
      <c r="AT121" s="21" t="s">
        <v>152</v>
      </c>
      <c r="AU121" s="21" t="s">
        <v>83</v>
      </c>
      <c r="AY121" s="21" t="s">
        <v>150</v>
      </c>
      <c r="BE121" s="160">
        <f t="shared" si="16"/>
        <v>0</v>
      </c>
      <c r="BF121" s="160">
        <f t="shared" si="17"/>
        <v>0</v>
      </c>
      <c r="BG121" s="160">
        <f t="shared" si="18"/>
        <v>0</v>
      </c>
      <c r="BH121" s="160">
        <f t="shared" si="19"/>
        <v>0</v>
      </c>
      <c r="BI121" s="160">
        <f t="shared" si="20"/>
        <v>0</v>
      </c>
      <c r="BJ121" s="21" t="s">
        <v>11</v>
      </c>
      <c r="BK121" s="160">
        <f t="shared" si="21"/>
        <v>0</v>
      </c>
      <c r="BL121" s="21" t="s">
        <v>405</v>
      </c>
      <c r="BM121" s="21" t="s">
        <v>1163</v>
      </c>
    </row>
    <row r="122" spans="2:65" s="1" customFormat="1" ht="16.5" customHeight="1">
      <c r="B122" s="149"/>
      <c r="C122" s="150" t="s">
        <v>284</v>
      </c>
      <c r="D122" s="150" t="s">
        <v>152</v>
      </c>
      <c r="E122" s="151" t="s">
        <v>1164</v>
      </c>
      <c r="F122" s="152" t="s">
        <v>1134</v>
      </c>
      <c r="G122" s="153" t="s">
        <v>194</v>
      </c>
      <c r="H122" s="154">
        <v>20</v>
      </c>
      <c r="I122" s="261"/>
      <c r="J122" s="155">
        <f t="shared" si="22"/>
        <v>0</v>
      </c>
      <c r="K122" s="152" t="s">
        <v>5</v>
      </c>
      <c r="L122" s="35"/>
      <c r="M122" s="156" t="s">
        <v>5</v>
      </c>
      <c r="N122" s="157" t="s">
        <v>43</v>
      </c>
      <c r="O122" s="158">
        <v>0</v>
      </c>
      <c r="P122" s="158">
        <f t="shared" si="13"/>
        <v>0</v>
      </c>
      <c r="Q122" s="158">
        <v>0</v>
      </c>
      <c r="R122" s="158">
        <f t="shared" si="14"/>
        <v>0</v>
      </c>
      <c r="S122" s="158">
        <v>0</v>
      </c>
      <c r="T122" s="159">
        <f t="shared" si="15"/>
        <v>0</v>
      </c>
      <c r="AR122" s="21" t="s">
        <v>405</v>
      </c>
      <c r="AT122" s="21" t="s">
        <v>152</v>
      </c>
      <c r="AU122" s="21" t="s">
        <v>83</v>
      </c>
      <c r="AY122" s="21" t="s">
        <v>150</v>
      </c>
      <c r="BE122" s="160">
        <f t="shared" si="16"/>
        <v>0</v>
      </c>
      <c r="BF122" s="160">
        <f t="shared" si="17"/>
        <v>0</v>
      </c>
      <c r="BG122" s="160">
        <f t="shared" si="18"/>
        <v>0</v>
      </c>
      <c r="BH122" s="160">
        <f t="shared" si="19"/>
        <v>0</v>
      </c>
      <c r="BI122" s="160">
        <f t="shared" si="20"/>
        <v>0</v>
      </c>
      <c r="BJ122" s="21" t="s">
        <v>11</v>
      </c>
      <c r="BK122" s="160">
        <f t="shared" si="21"/>
        <v>0</v>
      </c>
      <c r="BL122" s="21" t="s">
        <v>405</v>
      </c>
      <c r="BM122" s="21" t="s">
        <v>1165</v>
      </c>
    </row>
    <row r="123" spans="2:65" s="1" customFormat="1" ht="16.5" customHeight="1">
      <c r="B123" s="149"/>
      <c r="C123" s="150" t="s">
        <v>288</v>
      </c>
      <c r="D123" s="150" t="s">
        <v>152</v>
      </c>
      <c r="E123" s="151" t="s">
        <v>1166</v>
      </c>
      <c r="F123" s="152" t="s">
        <v>1136</v>
      </c>
      <c r="G123" s="153" t="s">
        <v>194</v>
      </c>
      <c r="H123" s="154">
        <v>5</v>
      </c>
      <c r="I123" s="261"/>
      <c r="J123" s="155">
        <f t="shared" si="22"/>
        <v>0</v>
      </c>
      <c r="K123" s="152" t="s">
        <v>5</v>
      </c>
      <c r="L123" s="35"/>
      <c r="M123" s="156" t="s">
        <v>5</v>
      </c>
      <c r="N123" s="157" t="s">
        <v>43</v>
      </c>
      <c r="O123" s="158">
        <v>0</v>
      </c>
      <c r="P123" s="158">
        <f t="shared" si="13"/>
        <v>0</v>
      </c>
      <c r="Q123" s="158">
        <v>0</v>
      </c>
      <c r="R123" s="158">
        <f t="shared" si="14"/>
        <v>0</v>
      </c>
      <c r="S123" s="158">
        <v>0</v>
      </c>
      <c r="T123" s="159">
        <f t="shared" si="15"/>
        <v>0</v>
      </c>
      <c r="AR123" s="21" t="s">
        <v>405</v>
      </c>
      <c r="AT123" s="21" t="s">
        <v>152</v>
      </c>
      <c r="AU123" s="21" t="s">
        <v>83</v>
      </c>
      <c r="AY123" s="21" t="s">
        <v>150</v>
      </c>
      <c r="BE123" s="160">
        <f t="shared" si="16"/>
        <v>0</v>
      </c>
      <c r="BF123" s="160">
        <f t="shared" si="17"/>
        <v>0</v>
      </c>
      <c r="BG123" s="160">
        <f t="shared" si="18"/>
        <v>0</v>
      </c>
      <c r="BH123" s="160">
        <f t="shared" si="19"/>
        <v>0</v>
      </c>
      <c r="BI123" s="160">
        <f t="shared" si="20"/>
        <v>0</v>
      </c>
      <c r="BJ123" s="21" t="s">
        <v>11</v>
      </c>
      <c r="BK123" s="160">
        <f t="shared" si="21"/>
        <v>0</v>
      </c>
      <c r="BL123" s="21" t="s">
        <v>405</v>
      </c>
      <c r="BM123" s="21" t="s">
        <v>1167</v>
      </c>
    </row>
    <row r="124" spans="2:65" s="1" customFormat="1" ht="16.5" customHeight="1">
      <c r="B124" s="149"/>
      <c r="C124" s="150" t="s">
        <v>292</v>
      </c>
      <c r="D124" s="150" t="s">
        <v>152</v>
      </c>
      <c r="E124" s="151" t="s">
        <v>1168</v>
      </c>
      <c r="F124" s="152" t="s">
        <v>1138</v>
      </c>
      <c r="G124" s="153" t="s">
        <v>194</v>
      </c>
      <c r="H124" s="154">
        <v>8</v>
      </c>
      <c r="I124" s="261"/>
      <c r="J124" s="155">
        <f t="shared" si="22"/>
        <v>0</v>
      </c>
      <c r="K124" s="152" t="s">
        <v>5</v>
      </c>
      <c r="L124" s="35"/>
      <c r="M124" s="156" t="s">
        <v>5</v>
      </c>
      <c r="N124" s="157" t="s">
        <v>43</v>
      </c>
      <c r="O124" s="158">
        <v>0</v>
      </c>
      <c r="P124" s="158">
        <f t="shared" si="13"/>
        <v>0</v>
      </c>
      <c r="Q124" s="158">
        <v>0</v>
      </c>
      <c r="R124" s="158">
        <f t="shared" si="14"/>
        <v>0</v>
      </c>
      <c r="S124" s="158">
        <v>0</v>
      </c>
      <c r="T124" s="159">
        <f t="shared" si="15"/>
        <v>0</v>
      </c>
      <c r="AR124" s="21" t="s">
        <v>405</v>
      </c>
      <c r="AT124" s="21" t="s">
        <v>152</v>
      </c>
      <c r="AU124" s="21" t="s">
        <v>83</v>
      </c>
      <c r="AY124" s="21" t="s">
        <v>150</v>
      </c>
      <c r="BE124" s="160">
        <f t="shared" si="16"/>
        <v>0</v>
      </c>
      <c r="BF124" s="160">
        <f t="shared" si="17"/>
        <v>0</v>
      </c>
      <c r="BG124" s="160">
        <f t="shared" si="18"/>
        <v>0</v>
      </c>
      <c r="BH124" s="160">
        <f t="shared" si="19"/>
        <v>0</v>
      </c>
      <c r="BI124" s="160">
        <f t="shared" si="20"/>
        <v>0</v>
      </c>
      <c r="BJ124" s="21" t="s">
        <v>11</v>
      </c>
      <c r="BK124" s="160">
        <f t="shared" si="21"/>
        <v>0</v>
      </c>
      <c r="BL124" s="21" t="s">
        <v>405</v>
      </c>
      <c r="BM124" s="21" t="s">
        <v>1169</v>
      </c>
    </row>
    <row r="125" spans="2:65" s="1" customFormat="1" ht="16.5" customHeight="1">
      <c r="B125" s="149"/>
      <c r="C125" s="150" t="s">
        <v>296</v>
      </c>
      <c r="D125" s="150" t="s">
        <v>152</v>
      </c>
      <c r="E125" s="151" t="s">
        <v>1170</v>
      </c>
      <c r="F125" s="152" t="s">
        <v>1140</v>
      </c>
      <c r="G125" s="153" t="s">
        <v>194</v>
      </c>
      <c r="H125" s="154">
        <v>35</v>
      </c>
      <c r="I125" s="261"/>
      <c r="J125" s="155">
        <f t="shared" si="22"/>
        <v>0</v>
      </c>
      <c r="K125" s="152" t="s">
        <v>5</v>
      </c>
      <c r="L125" s="35"/>
      <c r="M125" s="156" t="s">
        <v>5</v>
      </c>
      <c r="N125" s="157" t="s">
        <v>43</v>
      </c>
      <c r="O125" s="158">
        <v>0</v>
      </c>
      <c r="P125" s="158">
        <f t="shared" si="13"/>
        <v>0</v>
      </c>
      <c r="Q125" s="158">
        <v>0</v>
      </c>
      <c r="R125" s="158">
        <f t="shared" si="14"/>
        <v>0</v>
      </c>
      <c r="S125" s="158">
        <v>0</v>
      </c>
      <c r="T125" s="159">
        <f t="shared" si="15"/>
        <v>0</v>
      </c>
      <c r="AR125" s="21" t="s">
        <v>405</v>
      </c>
      <c r="AT125" s="21" t="s">
        <v>152</v>
      </c>
      <c r="AU125" s="21" t="s">
        <v>83</v>
      </c>
      <c r="AY125" s="21" t="s">
        <v>150</v>
      </c>
      <c r="BE125" s="160">
        <f t="shared" si="16"/>
        <v>0</v>
      </c>
      <c r="BF125" s="160">
        <f t="shared" si="17"/>
        <v>0</v>
      </c>
      <c r="BG125" s="160">
        <f t="shared" si="18"/>
        <v>0</v>
      </c>
      <c r="BH125" s="160">
        <f t="shared" si="19"/>
        <v>0</v>
      </c>
      <c r="BI125" s="160">
        <f t="shared" si="20"/>
        <v>0</v>
      </c>
      <c r="BJ125" s="21" t="s">
        <v>11</v>
      </c>
      <c r="BK125" s="160">
        <f t="shared" si="21"/>
        <v>0</v>
      </c>
      <c r="BL125" s="21" t="s">
        <v>405</v>
      </c>
      <c r="BM125" s="21" t="s">
        <v>1171</v>
      </c>
    </row>
    <row r="126" spans="2:65" s="1" customFormat="1" ht="16.5" customHeight="1">
      <c r="B126" s="149"/>
      <c r="C126" s="150" t="s">
        <v>300</v>
      </c>
      <c r="D126" s="150" t="s">
        <v>152</v>
      </c>
      <c r="E126" s="151" t="s">
        <v>1172</v>
      </c>
      <c r="F126" s="152" t="s">
        <v>1173</v>
      </c>
      <c r="G126" s="153" t="s">
        <v>840</v>
      </c>
      <c r="H126" s="154">
        <v>1</v>
      </c>
      <c r="I126" s="261"/>
      <c r="J126" s="155">
        <f t="shared" si="22"/>
        <v>0</v>
      </c>
      <c r="K126" s="152" t="s">
        <v>5</v>
      </c>
      <c r="L126" s="35"/>
      <c r="M126" s="156" t="s">
        <v>5</v>
      </c>
      <c r="N126" s="157" t="s">
        <v>43</v>
      </c>
      <c r="O126" s="158">
        <v>0</v>
      </c>
      <c r="P126" s="158">
        <f t="shared" si="13"/>
        <v>0</v>
      </c>
      <c r="Q126" s="158">
        <v>0</v>
      </c>
      <c r="R126" s="158">
        <f t="shared" si="14"/>
        <v>0</v>
      </c>
      <c r="S126" s="158">
        <v>0</v>
      </c>
      <c r="T126" s="159">
        <f t="shared" si="15"/>
        <v>0</v>
      </c>
      <c r="AR126" s="21" t="s">
        <v>405</v>
      </c>
      <c r="AT126" s="21" t="s">
        <v>152</v>
      </c>
      <c r="AU126" s="21" t="s">
        <v>83</v>
      </c>
      <c r="AY126" s="21" t="s">
        <v>150</v>
      </c>
      <c r="BE126" s="160">
        <f t="shared" si="16"/>
        <v>0</v>
      </c>
      <c r="BF126" s="160">
        <f t="shared" si="17"/>
        <v>0</v>
      </c>
      <c r="BG126" s="160">
        <f t="shared" si="18"/>
        <v>0</v>
      </c>
      <c r="BH126" s="160">
        <f t="shared" si="19"/>
        <v>0</v>
      </c>
      <c r="BI126" s="160">
        <f t="shared" si="20"/>
        <v>0</v>
      </c>
      <c r="BJ126" s="21" t="s">
        <v>11</v>
      </c>
      <c r="BK126" s="160">
        <f t="shared" si="21"/>
        <v>0</v>
      </c>
      <c r="BL126" s="21" t="s">
        <v>405</v>
      </c>
      <c r="BM126" s="21" t="s">
        <v>1174</v>
      </c>
    </row>
    <row r="127" spans="2:65" s="1" customFormat="1" ht="16.5" customHeight="1">
      <c r="B127" s="149"/>
      <c r="C127" s="150" t="s">
        <v>304</v>
      </c>
      <c r="D127" s="150" t="s">
        <v>152</v>
      </c>
      <c r="E127" s="151" t="s">
        <v>1175</v>
      </c>
      <c r="F127" s="152" t="s">
        <v>1176</v>
      </c>
      <c r="G127" s="153" t="s">
        <v>840</v>
      </c>
      <c r="H127" s="154">
        <v>9</v>
      </c>
      <c r="I127" s="261"/>
      <c r="J127" s="155">
        <f t="shared" si="22"/>
        <v>0</v>
      </c>
      <c r="K127" s="152" t="s">
        <v>5</v>
      </c>
      <c r="L127" s="35"/>
      <c r="M127" s="156" t="s">
        <v>5</v>
      </c>
      <c r="N127" s="157" t="s">
        <v>43</v>
      </c>
      <c r="O127" s="158">
        <v>0</v>
      </c>
      <c r="P127" s="158">
        <f t="shared" si="13"/>
        <v>0</v>
      </c>
      <c r="Q127" s="158">
        <v>0</v>
      </c>
      <c r="R127" s="158">
        <f t="shared" si="14"/>
        <v>0</v>
      </c>
      <c r="S127" s="158">
        <v>0</v>
      </c>
      <c r="T127" s="159">
        <f t="shared" si="15"/>
        <v>0</v>
      </c>
      <c r="AR127" s="21" t="s">
        <v>405</v>
      </c>
      <c r="AT127" s="21" t="s">
        <v>152</v>
      </c>
      <c r="AU127" s="21" t="s">
        <v>83</v>
      </c>
      <c r="AY127" s="21" t="s">
        <v>150</v>
      </c>
      <c r="BE127" s="160">
        <f t="shared" si="16"/>
        <v>0</v>
      </c>
      <c r="BF127" s="160">
        <f t="shared" si="17"/>
        <v>0</v>
      </c>
      <c r="BG127" s="160">
        <f t="shared" si="18"/>
        <v>0</v>
      </c>
      <c r="BH127" s="160">
        <f t="shared" si="19"/>
        <v>0</v>
      </c>
      <c r="BI127" s="160">
        <f t="shared" si="20"/>
        <v>0</v>
      </c>
      <c r="BJ127" s="21" t="s">
        <v>11</v>
      </c>
      <c r="BK127" s="160">
        <f t="shared" si="21"/>
        <v>0</v>
      </c>
      <c r="BL127" s="21" t="s">
        <v>405</v>
      </c>
      <c r="BM127" s="21" t="s">
        <v>1177</v>
      </c>
    </row>
    <row r="128" spans="2:65" s="1" customFormat="1" ht="16.5" customHeight="1">
      <c r="B128" s="149"/>
      <c r="C128" s="150" t="s">
        <v>308</v>
      </c>
      <c r="D128" s="150" t="s">
        <v>152</v>
      </c>
      <c r="E128" s="151" t="s">
        <v>1178</v>
      </c>
      <c r="F128" s="152" t="s">
        <v>1179</v>
      </c>
      <c r="G128" s="153" t="s">
        <v>840</v>
      </c>
      <c r="H128" s="154">
        <v>7</v>
      </c>
      <c r="I128" s="261"/>
      <c r="J128" s="155">
        <f t="shared" si="22"/>
        <v>0</v>
      </c>
      <c r="K128" s="152" t="s">
        <v>5</v>
      </c>
      <c r="L128" s="35"/>
      <c r="M128" s="156" t="s">
        <v>5</v>
      </c>
      <c r="N128" s="157" t="s">
        <v>43</v>
      </c>
      <c r="O128" s="158">
        <v>0</v>
      </c>
      <c r="P128" s="158">
        <f t="shared" si="13"/>
        <v>0</v>
      </c>
      <c r="Q128" s="158">
        <v>0</v>
      </c>
      <c r="R128" s="158">
        <f t="shared" si="14"/>
        <v>0</v>
      </c>
      <c r="S128" s="158">
        <v>0</v>
      </c>
      <c r="T128" s="159">
        <f t="shared" si="15"/>
        <v>0</v>
      </c>
      <c r="AR128" s="21" t="s">
        <v>405</v>
      </c>
      <c r="AT128" s="21" t="s">
        <v>152</v>
      </c>
      <c r="AU128" s="21" t="s">
        <v>83</v>
      </c>
      <c r="AY128" s="21" t="s">
        <v>150</v>
      </c>
      <c r="BE128" s="160">
        <f t="shared" si="16"/>
        <v>0</v>
      </c>
      <c r="BF128" s="160">
        <f t="shared" si="17"/>
        <v>0</v>
      </c>
      <c r="BG128" s="160">
        <f t="shared" si="18"/>
        <v>0</v>
      </c>
      <c r="BH128" s="160">
        <f t="shared" si="19"/>
        <v>0</v>
      </c>
      <c r="BI128" s="160">
        <f t="shared" si="20"/>
        <v>0</v>
      </c>
      <c r="BJ128" s="21" t="s">
        <v>11</v>
      </c>
      <c r="BK128" s="160">
        <f t="shared" si="21"/>
        <v>0</v>
      </c>
      <c r="BL128" s="21" t="s">
        <v>405</v>
      </c>
      <c r="BM128" s="21" t="s">
        <v>1180</v>
      </c>
    </row>
    <row r="129" spans="2:65" s="1" customFormat="1" ht="25.5" customHeight="1">
      <c r="B129" s="149"/>
      <c r="C129" s="150" t="s">
        <v>312</v>
      </c>
      <c r="D129" s="150" t="s">
        <v>152</v>
      </c>
      <c r="E129" s="151" t="s">
        <v>1181</v>
      </c>
      <c r="F129" s="152" t="s">
        <v>1142</v>
      </c>
      <c r="G129" s="153" t="s">
        <v>840</v>
      </c>
      <c r="H129" s="154">
        <v>2</v>
      </c>
      <c r="I129" s="261"/>
      <c r="J129" s="155">
        <f t="shared" si="22"/>
        <v>0</v>
      </c>
      <c r="K129" s="152" t="s">
        <v>5</v>
      </c>
      <c r="L129" s="35"/>
      <c r="M129" s="156" t="s">
        <v>5</v>
      </c>
      <c r="N129" s="157" t="s">
        <v>43</v>
      </c>
      <c r="O129" s="158">
        <v>0</v>
      </c>
      <c r="P129" s="158">
        <f t="shared" si="13"/>
        <v>0</v>
      </c>
      <c r="Q129" s="158">
        <v>0</v>
      </c>
      <c r="R129" s="158">
        <f t="shared" si="14"/>
        <v>0</v>
      </c>
      <c r="S129" s="158">
        <v>0</v>
      </c>
      <c r="T129" s="159">
        <f t="shared" si="15"/>
        <v>0</v>
      </c>
      <c r="AR129" s="21" t="s">
        <v>405</v>
      </c>
      <c r="AT129" s="21" t="s">
        <v>152</v>
      </c>
      <c r="AU129" s="21" t="s">
        <v>83</v>
      </c>
      <c r="AY129" s="21" t="s">
        <v>150</v>
      </c>
      <c r="BE129" s="160">
        <f t="shared" si="16"/>
        <v>0</v>
      </c>
      <c r="BF129" s="160">
        <f t="shared" si="17"/>
        <v>0</v>
      </c>
      <c r="BG129" s="160">
        <f t="shared" si="18"/>
        <v>0</v>
      </c>
      <c r="BH129" s="160">
        <f t="shared" si="19"/>
        <v>0</v>
      </c>
      <c r="BI129" s="160">
        <f t="shared" si="20"/>
        <v>0</v>
      </c>
      <c r="BJ129" s="21" t="s">
        <v>11</v>
      </c>
      <c r="BK129" s="160">
        <f t="shared" si="21"/>
        <v>0</v>
      </c>
      <c r="BL129" s="21" t="s">
        <v>405</v>
      </c>
      <c r="BM129" s="21" t="s">
        <v>1182</v>
      </c>
    </row>
    <row r="130" spans="2:65" s="1" customFormat="1" ht="16.5" customHeight="1">
      <c r="B130" s="149"/>
      <c r="C130" s="150" t="s">
        <v>316</v>
      </c>
      <c r="D130" s="150" t="s">
        <v>152</v>
      </c>
      <c r="E130" s="151" t="s">
        <v>1183</v>
      </c>
      <c r="F130" s="152" t="s">
        <v>1184</v>
      </c>
      <c r="G130" s="153" t="s">
        <v>840</v>
      </c>
      <c r="H130" s="154">
        <v>1</v>
      </c>
      <c r="I130" s="261"/>
      <c r="J130" s="155">
        <f t="shared" si="22"/>
        <v>0</v>
      </c>
      <c r="K130" s="152" t="s">
        <v>5</v>
      </c>
      <c r="L130" s="35"/>
      <c r="M130" s="156" t="s">
        <v>5</v>
      </c>
      <c r="N130" s="157" t="s">
        <v>43</v>
      </c>
      <c r="O130" s="158">
        <v>0</v>
      </c>
      <c r="P130" s="158">
        <f t="shared" si="13"/>
        <v>0</v>
      </c>
      <c r="Q130" s="158">
        <v>0</v>
      </c>
      <c r="R130" s="158">
        <f t="shared" si="14"/>
        <v>0</v>
      </c>
      <c r="S130" s="158">
        <v>0</v>
      </c>
      <c r="T130" s="159">
        <f t="shared" si="15"/>
        <v>0</v>
      </c>
      <c r="AR130" s="21" t="s">
        <v>405</v>
      </c>
      <c r="AT130" s="21" t="s">
        <v>152</v>
      </c>
      <c r="AU130" s="21" t="s">
        <v>83</v>
      </c>
      <c r="AY130" s="21" t="s">
        <v>150</v>
      </c>
      <c r="BE130" s="160">
        <f t="shared" si="16"/>
        <v>0</v>
      </c>
      <c r="BF130" s="160">
        <f t="shared" si="17"/>
        <v>0</v>
      </c>
      <c r="BG130" s="160">
        <f t="shared" si="18"/>
        <v>0</v>
      </c>
      <c r="BH130" s="160">
        <f t="shared" si="19"/>
        <v>0</v>
      </c>
      <c r="BI130" s="160">
        <f t="shared" si="20"/>
        <v>0</v>
      </c>
      <c r="BJ130" s="21" t="s">
        <v>11</v>
      </c>
      <c r="BK130" s="160">
        <f t="shared" si="21"/>
        <v>0</v>
      </c>
      <c r="BL130" s="21" t="s">
        <v>405</v>
      </c>
      <c r="BM130" s="21" t="s">
        <v>1185</v>
      </c>
    </row>
    <row r="131" spans="2:65" s="1" customFormat="1" ht="16.5" customHeight="1">
      <c r="B131" s="149"/>
      <c r="C131" s="150" t="s">
        <v>321</v>
      </c>
      <c r="D131" s="150" t="s">
        <v>152</v>
      </c>
      <c r="E131" s="151" t="s">
        <v>1186</v>
      </c>
      <c r="F131" s="152" t="s">
        <v>1187</v>
      </c>
      <c r="G131" s="153" t="s">
        <v>840</v>
      </c>
      <c r="H131" s="154">
        <v>1</v>
      </c>
      <c r="I131" s="261"/>
      <c r="J131" s="155">
        <f t="shared" si="22"/>
        <v>0</v>
      </c>
      <c r="K131" s="152" t="s">
        <v>5</v>
      </c>
      <c r="L131" s="35"/>
      <c r="M131" s="156" t="s">
        <v>5</v>
      </c>
      <c r="N131" s="157" t="s">
        <v>43</v>
      </c>
      <c r="O131" s="158">
        <v>0</v>
      </c>
      <c r="P131" s="158">
        <f t="shared" si="13"/>
        <v>0</v>
      </c>
      <c r="Q131" s="158">
        <v>0</v>
      </c>
      <c r="R131" s="158">
        <f t="shared" si="14"/>
        <v>0</v>
      </c>
      <c r="S131" s="158">
        <v>0</v>
      </c>
      <c r="T131" s="159">
        <f t="shared" si="15"/>
        <v>0</v>
      </c>
      <c r="AR131" s="21" t="s">
        <v>405</v>
      </c>
      <c r="AT131" s="21" t="s">
        <v>152</v>
      </c>
      <c r="AU131" s="21" t="s">
        <v>83</v>
      </c>
      <c r="AY131" s="21" t="s">
        <v>150</v>
      </c>
      <c r="BE131" s="160">
        <f t="shared" si="16"/>
        <v>0</v>
      </c>
      <c r="BF131" s="160">
        <f t="shared" si="17"/>
        <v>0</v>
      </c>
      <c r="BG131" s="160">
        <f t="shared" si="18"/>
        <v>0</v>
      </c>
      <c r="BH131" s="160">
        <f t="shared" si="19"/>
        <v>0</v>
      </c>
      <c r="BI131" s="160">
        <f t="shared" si="20"/>
        <v>0</v>
      </c>
      <c r="BJ131" s="21" t="s">
        <v>11</v>
      </c>
      <c r="BK131" s="160">
        <f t="shared" si="21"/>
        <v>0</v>
      </c>
      <c r="BL131" s="21" t="s">
        <v>405</v>
      </c>
      <c r="BM131" s="21" t="s">
        <v>1188</v>
      </c>
    </row>
    <row r="132" spans="2:65" s="1" customFormat="1" ht="16.5" customHeight="1">
      <c r="B132" s="149"/>
      <c r="C132" s="150" t="s">
        <v>325</v>
      </c>
      <c r="D132" s="150" t="s">
        <v>152</v>
      </c>
      <c r="E132" s="151" t="s">
        <v>1189</v>
      </c>
      <c r="F132" s="152" t="s">
        <v>1190</v>
      </c>
      <c r="G132" s="153" t="s">
        <v>840</v>
      </c>
      <c r="H132" s="154">
        <v>1</v>
      </c>
      <c r="I132" s="261"/>
      <c r="J132" s="155">
        <f t="shared" si="22"/>
        <v>0</v>
      </c>
      <c r="K132" s="152" t="s">
        <v>5</v>
      </c>
      <c r="L132" s="35"/>
      <c r="M132" s="156" t="s">
        <v>5</v>
      </c>
      <c r="N132" s="157" t="s">
        <v>43</v>
      </c>
      <c r="O132" s="158">
        <v>0</v>
      </c>
      <c r="P132" s="158">
        <f t="shared" si="13"/>
        <v>0</v>
      </c>
      <c r="Q132" s="158">
        <v>0</v>
      </c>
      <c r="R132" s="158">
        <f t="shared" si="14"/>
        <v>0</v>
      </c>
      <c r="S132" s="158">
        <v>0</v>
      </c>
      <c r="T132" s="159">
        <f t="shared" si="15"/>
        <v>0</v>
      </c>
      <c r="AR132" s="21" t="s">
        <v>405</v>
      </c>
      <c r="AT132" s="21" t="s">
        <v>152</v>
      </c>
      <c r="AU132" s="21" t="s">
        <v>83</v>
      </c>
      <c r="AY132" s="21" t="s">
        <v>150</v>
      </c>
      <c r="BE132" s="160">
        <f t="shared" si="16"/>
        <v>0</v>
      </c>
      <c r="BF132" s="160">
        <f t="shared" si="17"/>
        <v>0</v>
      </c>
      <c r="BG132" s="160">
        <f t="shared" si="18"/>
        <v>0</v>
      </c>
      <c r="BH132" s="160">
        <f t="shared" si="19"/>
        <v>0</v>
      </c>
      <c r="BI132" s="160">
        <f t="shared" si="20"/>
        <v>0</v>
      </c>
      <c r="BJ132" s="21" t="s">
        <v>11</v>
      </c>
      <c r="BK132" s="160">
        <f t="shared" si="21"/>
        <v>0</v>
      </c>
      <c r="BL132" s="21" t="s">
        <v>405</v>
      </c>
      <c r="BM132" s="21" t="s">
        <v>1191</v>
      </c>
    </row>
    <row r="133" spans="2:65" s="1" customFormat="1" ht="16.5" customHeight="1">
      <c r="B133" s="149"/>
      <c r="C133" s="150" t="s">
        <v>329</v>
      </c>
      <c r="D133" s="150" t="s">
        <v>152</v>
      </c>
      <c r="E133" s="151" t="s">
        <v>1192</v>
      </c>
      <c r="F133" s="152" t="s">
        <v>1193</v>
      </c>
      <c r="G133" s="153" t="s">
        <v>840</v>
      </c>
      <c r="H133" s="154">
        <v>1</v>
      </c>
      <c r="I133" s="261"/>
      <c r="J133" s="155">
        <f t="shared" si="22"/>
        <v>0</v>
      </c>
      <c r="K133" s="152" t="s">
        <v>5</v>
      </c>
      <c r="L133" s="35"/>
      <c r="M133" s="156" t="s">
        <v>5</v>
      </c>
      <c r="N133" s="157" t="s">
        <v>43</v>
      </c>
      <c r="O133" s="158">
        <v>0</v>
      </c>
      <c r="P133" s="158">
        <f t="shared" si="13"/>
        <v>0</v>
      </c>
      <c r="Q133" s="158">
        <v>0</v>
      </c>
      <c r="R133" s="158">
        <f t="shared" si="14"/>
        <v>0</v>
      </c>
      <c r="S133" s="158">
        <v>0</v>
      </c>
      <c r="T133" s="159">
        <f t="shared" si="15"/>
        <v>0</v>
      </c>
      <c r="AR133" s="21" t="s">
        <v>405</v>
      </c>
      <c r="AT133" s="21" t="s">
        <v>152</v>
      </c>
      <c r="AU133" s="21" t="s">
        <v>83</v>
      </c>
      <c r="AY133" s="21" t="s">
        <v>150</v>
      </c>
      <c r="BE133" s="160">
        <f t="shared" si="16"/>
        <v>0</v>
      </c>
      <c r="BF133" s="160">
        <f t="shared" si="17"/>
        <v>0</v>
      </c>
      <c r="BG133" s="160">
        <f t="shared" si="18"/>
        <v>0</v>
      </c>
      <c r="BH133" s="160">
        <f t="shared" si="19"/>
        <v>0</v>
      </c>
      <c r="BI133" s="160">
        <f t="shared" si="20"/>
        <v>0</v>
      </c>
      <c r="BJ133" s="21" t="s">
        <v>11</v>
      </c>
      <c r="BK133" s="160">
        <f t="shared" si="21"/>
        <v>0</v>
      </c>
      <c r="BL133" s="21" t="s">
        <v>405</v>
      </c>
      <c r="BM133" s="21" t="s">
        <v>1194</v>
      </c>
    </row>
    <row r="134" spans="2:65" s="1" customFormat="1" ht="16.5" customHeight="1">
      <c r="B134" s="149"/>
      <c r="C134" s="150" t="s">
        <v>333</v>
      </c>
      <c r="D134" s="150" t="s">
        <v>152</v>
      </c>
      <c r="E134" s="151" t="s">
        <v>1195</v>
      </c>
      <c r="F134" s="152" t="s">
        <v>1196</v>
      </c>
      <c r="G134" s="153" t="s">
        <v>1073</v>
      </c>
      <c r="H134" s="154">
        <v>5</v>
      </c>
      <c r="I134" s="261"/>
      <c r="J134" s="155">
        <f t="shared" si="22"/>
        <v>0</v>
      </c>
      <c r="K134" s="152" t="s">
        <v>5</v>
      </c>
      <c r="L134" s="35"/>
      <c r="M134" s="156" t="s">
        <v>5</v>
      </c>
      <c r="N134" s="157" t="s">
        <v>43</v>
      </c>
      <c r="O134" s="158">
        <v>0</v>
      </c>
      <c r="P134" s="158">
        <f t="shared" si="13"/>
        <v>0</v>
      </c>
      <c r="Q134" s="158">
        <v>0</v>
      </c>
      <c r="R134" s="158">
        <f t="shared" si="14"/>
        <v>0</v>
      </c>
      <c r="S134" s="158">
        <v>0</v>
      </c>
      <c r="T134" s="159">
        <f t="shared" si="15"/>
        <v>0</v>
      </c>
      <c r="AR134" s="21" t="s">
        <v>405</v>
      </c>
      <c r="AT134" s="21" t="s">
        <v>152</v>
      </c>
      <c r="AU134" s="21" t="s">
        <v>83</v>
      </c>
      <c r="AY134" s="21" t="s">
        <v>150</v>
      </c>
      <c r="BE134" s="160">
        <f t="shared" si="16"/>
        <v>0</v>
      </c>
      <c r="BF134" s="160">
        <f t="shared" si="17"/>
        <v>0</v>
      </c>
      <c r="BG134" s="160">
        <f t="shared" si="18"/>
        <v>0</v>
      </c>
      <c r="BH134" s="160">
        <f t="shared" si="19"/>
        <v>0</v>
      </c>
      <c r="BI134" s="160">
        <f t="shared" si="20"/>
        <v>0</v>
      </c>
      <c r="BJ134" s="21" t="s">
        <v>11</v>
      </c>
      <c r="BK134" s="160">
        <f t="shared" si="21"/>
        <v>0</v>
      </c>
      <c r="BL134" s="21" t="s">
        <v>405</v>
      </c>
      <c r="BM134" s="21" t="s">
        <v>1197</v>
      </c>
    </row>
    <row r="135" spans="2:65" s="1" customFormat="1" ht="16.5" customHeight="1">
      <c r="B135" s="149"/>
      <c r="C135" s="150" t="s">
        <v>337</v>
      </c>
      <c r="D135" s="150" t="s">
        <v>152</v>
      </c>
      <c r="E135" s="151" t="s">
        <v>1198</v>
      </c>
      <c r="F135" s="152" t="s">
        <v>1199</v>
      </c>
      <c r="G135" s="153" t="s">
        <v>1073</v>
      </c>
      <c r="H135" s="154">
        <v>1</v>
      </c>
      <c r="I135" s="261"/>
      <c r="J135" s="155">
        <f t="shared" si="22"/>
        <v>0</v>
      </c>
      <c r="K135" s="152" t="s">
        <v>5</v>
      </c>
      <c r="L135" s="35"/>
      <c r="M135" s="156" t="s">
        <v>5</v>
      </c>
      <c r="N135" s="157" t="s">
        <v>43</v>
      </c>
      <c r="O135" s="158">
        <v>0</v>
      </c>
      <c r="P135" s="158">
        <f t="shared" si="13"/>
        <v>0</v>
      </c>
      <c r="Q135" s="158">
        <v>0</v>
      </c>
      <c r="R135" s="158">
        <f t="shared" si="14"/>
        <v>0</v>
      </c>
      <c r="S135" s="158">
        <v>0</v>
      </c>
      <c r="T135" s="159">
        <f t="shared" si="15"/>
        <v>0</v>
      </c>
      <c r="AR135" s="21" t="s">
        <v>405</v>
      </c>
      <c r="AT135" s="21" t="s">
        <v>152</v>
      </c>
      <c r="AU135" s="21" t="s">
        <v>83</v>
      </c>
      <c r="AY135" s="21" t="s">
        <v>150</v>
      </c>
      <c r="BE135" s="160">
        <f t="shared" si="16"/>
        <v>0</v>
      </c>
      <c r="BF135" s="160">
        <f t="shared" si="17"/>
        <v>0</v>
      </c>
      <c r="BG135" s="160">
        <f t="shared" si="18"/>
        <v>0</v>
      </c>
      <c r="BH135" s="160">
        <f t="shared" si="19"/>
        <v>0</v>
      </c>
      <c r="BI135" s="160">
        <f t="shared" si="20"/>
        <v>0</v>
      </c>
      <c r="BJ135" s="21" t="s">
        <v>11</v>
      </c>
      <c r="BK135" s="160">
        <f t="shared" si="21"/>
        <v>0</v>
      </c>
      <c r="BL135" s="21" t="s">
        <v>405</v>
      </c>
      <c r="BM135" s="21" t="s">
        <v>1200</v>
      </c>
    </row>
    <row r="136" spans="2:65" s="1" customFormat="1" ht="16.5" customHeight="1">
      <c r="B136" s="149"/>
      <c r="C136" s="150" t="s">
        <v>341</v>
      </c>
      <c r="D136" s="150" t="s">
        <v>152</v>
      </c>
      <c r="E136" s="151" t="s">
        <v>1201</v>
      </c>
      <c r="F136" s="152" t="s">
        <v>1202</v>
      </c>
      <c r="G136" s="153" t="s">
        <v>1073</v>
      </c>
      <c r="H136" s="154">
        <v>1</v>
      </c>
      <c r="I136" s="261"/>
      <c r="J136" s="155">
        <f t="shared" si="22"/>
        <v>0</v>
      </c>
      <c r="K136" s="152" t="s">
        <v>5</v>
      </c>
      <c r="L136" s="35"/>
      <c r="M136" s="156" t="s">
        <v>5</v>
      </c>
      <c r="N136" s="157" t="s">
        <v>43</v>
      </c>
      <c r="O136" s="158">
        <v>0</v>
      </c>
      <c r="P136" s="158">
        <f t="shared" si="13"/>
        <v>0</v>
      </c>
      <c r="Q136" s="158">
        <v>0</v>
      </c>
      <c r="R136" s="158">
        <f t="shared" si="14"/>
        <v>0</v>
      </c>
      <c r="S136" s="158">
        <v>0</v>
      </c>
      <c r="T136" s="159">
        <f t="shared" si="15"/>
        <v>0</v>
      </c>
      <c r="AR136" s="21" t="s">
        <v>405</v>
      </c>
      <c r="AT136" s="21" t="s">
        <v>152</v>
      </c>
      <c r="AU136" s="21" t="s">
        <v>83</v>
      </c>
      <c r="AY136" s="21" t="s">
        <v>150</v>
      </c>
      <c r="BE136" s="160">
        <f t="shared" si="16"/>
        <v>0</v>
      </c>
      <c r="BF136" s="160">
        <f t="shared" si="17"/>
        <v>0</v>
      </c>
      <c r="BG136" s="160">
        <f t="shared" si="18"/>
        <v>0</v>
      </c>
      <c r="BH136" s="160">
        <f t="shared" si="19"/>
        <v>0</v>
      </c>
      <c r="BI136" s="160">
        <f t="shared" si="20"/>
        <v>0</v>
      </c>
      <c r="BJ136" s="21" t="s">
        <v>11</v>
      </c>
      <c r="BK136" s="160">
        <f t="shared" si="21"/>
        <v>0</v>
      </c>
      <c r="BL136" s="21" t="s">
        <v>405</v>
      </c>
      <c r="BM136" s="21" t="s">
        <v>1203</v>
      </c>
    </row>
    <row r="137" spans="2:65" s="1" customFormat="1" ht="16.5" customHeight="1">
      <c r="B137" s="149"/>
      <c r="C137" s="150" t="s">
        <v>345</v>
      </c>
      <c r="D137" s="150" t="s">
        <v>152</v>
      </c>
      <c r="E137" s="151" t="s">
        <v>1204</v>
      </c>
      <c r="F137" s="152" t="s">
        <v>1205</v>
      </c>
      <c r="G137" s="153" t="s">
        <v>1073</v>
      </c>
      <c r="H137" s="154">
        <v>1</v>
      </c>
      <c r="I137" s="261"/>
      <c r="J137" s="155">
        <f t="shared" si="22"/>
        <v>0</v>
      </c>
      <c r="K137" s="152" t="s">
        <v>5</v>
      </c>
      <c r="L137" s="35"/>
      <c r="M137" s="156" t="s">
        <v>5</v>
      </c>
      <c r="N137" s="157" t="s">
        <v>43</v>
      </c>
      <c r="O137" s="158">
        <v>0</v>
      </c>
      <c r="P137" s="158">
        <f t="shared" si="13"/>
        <v>0</v>
      </c>
      <c r="Q137" s="158">
        <v>0</v>
      </c>
      <c r="R137" s="158">
        <f t="shared" si="14"/>
        <v>0</v>
      </c>
      <c r="S137" s="158">
        <v>0</v>
      </c>
      <c r="T137" s="159">
        <f t="shared" si="15"/>
        <v>0</v>
      </c>
      <c r="AR137" s="21" t="s">
        <v>405</v>
      </c>
      <c r="AT137" s="21" t="s">
        <v>152</v>
      </c>
      <c r="AU137" s="21" t="s">
        <v>83</v>
      </c>
      <c r="AY137" s="21" t="s">
        <v>150</v>
      </c>
      <c r="BE137" s="160">
        <f t="shared" si="16"/>
        <v>0</v>
      </c>
      <c r="BF137" s="160">
        <f t="shared" si="17"/>
        <v>0</v>
      </c>
      <c r="BG137" s="160">
        <f t="shared" si="18"/>
        <v>0</v>
      </c>
      <c r="BH137" s="160">
        <f t="shared" si="19"/>
        <v>0</v>
      </c>
      <c r="BI137" s="160">
        <f t="shared" si="20"/>
        <v>0</v>
      </c>
      <c r="BJ137" s="21" t="s">
        <v>11</v>
      </c>
      <c r="BK137" s="160">
        <f t="shared" si="21"/>
        <v>0</v>
      </c>
      <c r="BL137" s="21" t="s">
        <v>405</v>
      </c>
      <c r="BM137" s="21" t="s">
        <v>1206</v>
      </c>
    </row>
    <row r="138" spans="2:65" s="1" customFormat="1" ht="16.5" customHeight="1">
      <c r="B138" s="149"/>
      <c r="C138" s="150" t="s">
        <v>349</v>
      </c>
      <c r="D138" s="150" t="s">
        <v>152</v>
      </c>
      <c r="E138" s="151" t="s">
        <v>1207</v>
      </c>
      <c r="F138" s="152" t="s">
        <v>1208</v>
      </c>
      <c r="G138" s="153" t="s">
        <v>1073</v>
      </c>
      <c r="H138" s="154">
        <v>2</v>
      </c>
      <c r="I138" s="261"/>
      <c r="J138" s="155">
        <f t="shared" si="22"/>
        <v>0</v>
      </c>
      <c r="K138" s="152" t="s">
        <v>5</v>
      </c>
      <c r="L138" s="35"/>
      <c r="M138" s="156" t="s">
        <v>5</v>
      </c>
      <c r="N138" s="157" t="s">
        <v>43</v>
      </c>
      <c r="O138" s="158">
        <v>0</v>
      </c>
      <c r="P138" s="158">
        <f t="shared" si="13"/>
        <v>0</v>
      </c>
      <c r="Q138" s="158">
        <v>0</v>
      </c>
      <c r="R138" s="158">
        <f t="shared" si="14"/>
        <v>0</v>
      </c>
      <c r="S138" s="158">
        <v>0</v>
      </c>
      <c r="T138" s="159">
        <f t="shared" si="15"/>
        <v>0</v>
      </c>
      <c r="AR138" s="21" t="s">
        <v>405</v>
      </c>
      <c r="AT138" s="21" t="s">
        <v>152</v>
      </c>
      <c r="AU138" s="21" t="s">
        <v>83</v>
      </c>
      <c r="AY138" s="21" t="s">
        <v>150</v>
      </c>
      <c r="BE138" s="160">
        <f t="shared" si="16"/>
        <v>0</v>
      </c>
      <c r="BF138" s="160">
        <f t="shared" si="17"/>
        <v>0</v>
      </c>
      <c r="BG138" s="160">
        <f t="shared" si="18"/>
        <v>0</v>
      </c>
      <c r="BH138" s="160">
        <f t="shared" si="19"/>
        <v>0</v>
      </c>
      <c r="BI138" s="160">
        <f t="shared" si="20"/>
        <v>0</v>
      </c>
      <c r="BJ138" s="21" t="s">
        <v>11</v>
      </c>
      <c r="BK138" s="160">
        <f t="shared" si="21"/>
        <v>0</v>
      </c>
      <c r="BL138" s="21" t="s">
        <v>405</v>
      </c>
      <c r="BM138" s="21" t="s">
        <v>1209</v>
      </c>
    </row>
    <row r="139" spans="2:65" s="1" customFormat="1" ht="16.5" customHeight="1">
      <c r="B139" s="149"/>
      <c r="C139" s="150" t="s">
        <v>353</v>
      </c>
      <c r="D139" s="150" t="s">
        <v>152</v>
      </c>
      <c r="E139" s="151" t="s">
        <v>1210</v>
      </c>
      <c r="F139" s="152" t="s">
        <v>1211</v>
      </c>
      <c r="G139" s="153" t="s">
        <v>1073</v>
      </c>
      <c r="H139" s="154">
        <v>5</v>
      </c>
      <c r="I139" s="261"/>
      <c r="J139" s="155">
        <f t="shared" si="22"/>
        <v>0</v>
      </c>
      <c r="K139" s="152" t="s">
        <v>5</v>
      </c>
      <c r="L139" s="35"/>
      <c r="M139" s="156" t="s">
        <v>5</v>
      </c>
      <c r="N139" s="157" t="s">
        <v>43</v>
      </c>
      <c r="O139" s="158">
        <v>0</v>
      </c>
      <c r="P139" s="158">
        <f t="shared" si="13"/>
        <v>0</v>
      </c>
      <c r="Q139" s="158">
        <v>0</v>
      </c>
      <c r="R139" s="158">
        <f t="shared" si="14"/>
        <v>0</v>
      </c>
      <c r="S139" s="158">
        <v>0</v>
      </c>
      <c r="T139" s="159">
        <f t="shared" si="15"/>
        <v>0</v>
      </c>
      <c r="AR139" s="21" t="s">
        <v>405</v>
      </c>
      <c r="AT139" s="21" t="s">
        <v>152</v>
      </c>
      <c r="AU139" s="21" t="s">
        <v>83</v>
      </c>
      <c r="AY139" s="21" t="s">
        <v>150</v>
      </c>
      <c r="BE139" s="160">
        <f t="shared" si="16"/>
        <v>0</v>
      </c>
      <c r="BF139" s="160">
        <f t="shared" si="17"/>
        <v>0</v>
      </c>
      <c r="BG139" s="160">
        <f t="shared" si="18"/>
        <v>0</v>
      </c>
      <c r="BH139" s="160">
        <f t="shared" si="19"/>
        <v>0</v>
      </c>
      <c r="BI139" s="160">
        <f t="shared" si="20"/>
        <v>0</v>
      </c>
      <c r="BJ139" s="21" t="s">
        <v>11</v>
      </c>
      <c r="BK139" s="160">
        <f t="shared" si="21"/>
        <v>0</v>
      </c>
      <c r="BL139" s="21" t="s">
        <v>405</v>
      </c>
      <c r="BM139" s="21" t="s">
        <v>1212</v>
      </c>
    </row>
    <row r="140" spans="2:65" s="1" customFormat="1" ht="16.5" customHeight="1">
      <c r="B140" s="149"/>
      <c r="C140" s="150" t="s">
        <v>357</v>
      </c>
      <c r="D140" s="150" t="s">
        <v>152</v>
      </c>
      <c r="E140" s="151" t="s">
        <v>1213</v>
      </c>
      <c r="F140" s="152" t="s">
        <v>1214</v>
      </c>
      <c r="G140" s="153" t="s">
        <v>1073</v>
      </c>
      <c r="H140" s="154">
        <v>1</v>
      </c>
      <c r="I140" s="261"/>
      <c r="J140" s="155">
        <f t="shared" si="22"/>
        <v>0</v>
      </c>
      <c r="K140" s="152" t="s">
        <v>5</v>
      </c>
      <c r="L140" s="35"/>
      <c r="M140" s="156" t="s">
        <v>5</v>
      </c>
      <c r="N140" s="157" t="s">
        <v>43</v>
      </c>
      <c r="O140" s="158">
        <v>0</v>
      </c>
      <c r="P140" s="158">
        <f t="shared" si="13"/>
        <v>0</v>
      </c>
      <c r="Q140" s="158">
        <v>0</v>
      </c>
      <c r="R140" s="158">
        <f t="shared" si="14"/>
        <v>0</v>
      </c>
      <c r="S140" s="158">
        <v>0</v>
      </c>
      <c r="T140" s="159">
        <f t="shared" si="15"/>
        <v>0</v>
      </c>
      <c r="AR140" s="21" t="s">
        <v>405</v>
      </c>
      <c r="AT140" s="21" t="s">
        <v>152</v>
      </c>
      <c r="AU140" s="21" t="s">
        <v>83</v>
      </c>
      <c r="AY140" s="21" t="s">
        <v>150</v>
      </c>
      <c r="BE140" s="160">
        <f t="shared" si="16"/>
        <v>0</v>
      </c>
      <c r="BF140" s="160">
        <f t="shared" si="17"/>
        <v>0</v>
      </c>
      <c r="BG140" s="160">
        <f t="shared" si="18"/>
        <v>0</v>
      </c>
      <c r="BH140" s="160">
        <f t="shared" si="19"/>
        <v>0</v>
      </c>
      <c r="BI140" s="160">
        <f t="shared" si="20"/>
        <v>0</v>
      </c>
      <c r="BJ140" s="21" t="s">
        <v>11</v>
      </c>
      <c r="BK140" s="160">
        <f t="shared" si="21"/>
        <v>0</v>
      </c>
      <c r="BL140" s="21" t="s">
        <v>405</v>
      </c>
      <c r="BM140" s="21" t="s">
        <v>1215</v>
      </c>
    </row>
    <row r="141" spans="2:65" s="1" customFormat="1" ht="16.5" customHeight="1">
      <c r="B141" s="149"/>
      <c r="C141" s="150" t="s">
        <v>361</v>
      </c>
      <c r="D141" s="150" t="s">
        <v>152</v>
      </c>
      <c r="E141" s="151" t="s">
        <v>1216</v>
      </c>
      <c r="F141" s="152" t="s">
        <v>1217</v>
      </c>
      <c r="G141" s="153" t="s">
        <v>1073</v>
      </c>
      <c r="H141" s="154">
        <v>1</v>
      </c>
      <c r="I141" s="261"/>
      <c r="J141" s="155">
        <f t="shared" si="22"/>
        <v>0</v>
      </c>
      <c r="K141" s="152" t="s">
        <v>5</v>
      </c>
      <c r="L141" s="35"/>
      <c r="M141" s="156" t="s">
        <v>5</v>
      </c>
      <c r="N141" s="157" t="s">
        <v>43</v>
      </c>
      <c r="O141" s="158">
        <v>0</v>
      </c>
      <c r="P141" s="158">
        <f t="shared" si="13"/>
        <v>0</v>
      </c>
      <c r="Q141" s="158">
        <v>0</v>
      </c>
      <c r="R141" s="158">
        <f t="shared" si="14"/>
        <v>0</v>
      </c>
      <c r="S141" s="158">
        <v>0</v>
      </c>
      <c r="T141" s="159">
        <f t="shared" si="15"/>
        <v>0</v>
      </c>
      <c r="AR141" s="21" t="s">
        <v>405</v>
      </c>
      <c r="AT141" s="21" t="s">
        <v>152</v>
      </c>
      <c r="AU141" s="21" t="s">
        <v>83</v>
      </c>
      <c r="AY141" s="21" t="s">
        <v>150</v>
      </c>
      <c r="BE141" s="160">
        <f t="shared" si="16"/>
        <v>0</v>
      </c>
      <c r="BF141" s="160">
        <f t="shared" si="17"/>
        <v>0</v>
      </c>
      <c r="BG141" s="160">
        <f t="shared" si="18"/>
        <v>0</v>
      </c>
      <c r="BH141" s="160">
        <f t="shared" si="19"/>
        <v>0</v>
      </c>
      <c r="BI141" s="160">
        <f t="shared" si="20"/>
        <v>0</v>
      </c>
      <c r="BJ141" s="21" t="s">
        <v>11</v>
      </c>
      <c r="BK141" s="160">
        <f t="shared" si="21"/>
        <v>0</v>
      </c>
      <c r="BL141" s="21" t="s">
        <v>405</v>
      </c>
      <c r="BM141" s="21" t="s">
        <v>1218</v>
      </c>
    </row>
    <row r="142" spans="2:65" s="1" customFormat="1" ht="16.5" customHeight="1">
      <c r="B142" s="149"/>
      <c r="C142" s="150" t="s">
        <v>365</v>
      </c>
      <c r="D142" s="150" t="s">
        <v>152</v>
      </c>
      <c r="E142" s="151" t="s">
        <v>1219</v>
      </c>
      <c r="F142" s="152" t="s">
        <v>1220</v>
      </c>
      <c r="G142" s="153" t="s">
        <v>1073</v>
      </c>
      <c r="H142" s="154">
        <v>8</v>
      </c>
      <c r="I142" s="261"/>
      <c r="J142" s="155">
        <f t="shared" si="22"/>
        <v>0</v>
      </c>
      <c r="K142" s="152" t="s">
        <v>5</v>
      </c>
      <c r="L142" s="35"/>
      <c r="M142" s="156" t="s">
        <v>5</v>
      </c>
      <c r="N142" s="181" t="s">
        <v>43</v>
      </c>
      <c r="O142" s="179">
        <v>0</v>
      </c>
      <c r="P142" s="179">
        <f t="shared" si="13"/>
        <v>0</v>
      </c>
      <c r="Q142" s="179">
        <v>0</v>
      </c>
      <c r="R142" s="179">
        <f t="shared" si="14"/>
        <v>0</v>
      </c>
      <c r="S142" s="179">
        <v>0</v>
      </c>
      <c r="T142" s="180">
        <f t="shared" si="15"/>
        <v>0</v>
      </c>
      <c r="AR142" s="21" t="s">
        <v>405</v>
      </c>
      <c r="AT142" s="21" t="s">
        <v>152</v>
      </c>
      <c r="AU142" s="21" t="s">
        <v>83</v>
      </c>
      <c r="AY142" s="21" t="s">
        <v>150</v>
      </c>
      <c r="BE142" s="160">
        <f t="shared" si="16"/>
        <v>0</v>
      </c>
      <c r="BF142" s="160">
        <f t="shared" si="17"/>
        <v>0</v>
      </c>
      <c r="BG142" s="160">
        <f t="shared" si="18"/>
        <v>0</v>
      </c>
      <c r="BH142" s="160">
        <f t="shared" si="19"/>
        <v>0</v>
      </c>
      <c r="BI142" s="160">
        <f t="shared" si="20"/>
        <v>0</v>
      </c>
      <c r="BJ142" s="21" t="s">
        <v>11</v>
      </c>
      <c r="BK142" s="160">
        <f t="shared" si="21"/>
        <v>0</v>
      </c>
      <c r="BL142" s="21" t="s">
        <v>405</v>
      </c>
      <c r="BM142" s="21" t="s">
        <v>1221</v>
      </c>
    </row>
    <row r="143" spans="2:65" s="1" customFormat="1" ht="6.95" customHeight="1"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35"/>
    </row>
  </sheetData>
  <autoFilter ref="C81:K142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4"/>
  <sheetViews>
    <sheetView showGridLines="0" workbookViewId="0">
      <pane ySplit="1" topLeftCell="A71" activePane="bottomLeft" state="frozen"/>
      <selection pane="bottomLeft" activeCell="I84" sqref="I8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300" t="s">
        <v>99</v>
      </c>
      <c r="H1" s="300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4" t="s">
        <v>8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21" t="s">
        <v>94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80</v>
      </c>
    </row>
    <row r="4" spans="1:70" ht="36.950000000000003" customHeight="1">
      <c r="B4" s="25"/>
      <c r="C4" s="26"/>
      <c r="D4" s="27" t="s">
        <v>103</v>
      </c>
      <c r="E4" s="26"/>
      <c r="F4" s="26"/>
      <c r="G4" s="26"/>
      <c r="H4" s="26"/>
      <c r="I4" s="26"/>
      <c r="J4" s="26"/>
      <c r="K4" s="28"/>
      <c r="M4" s="29" t="s">
        <v>14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1" t="str">
        <f>'Rekapitulace stavby'!K6</f>
        <v>Přístavba výtahu 2.ZŠ Husitská, pavilon U12</v>
      </c>
      <c r="F7" s="302"/>
      <c r="G7" s="302"/>
      <c r="H7" s="302"/>
      <c r="I7" s="26"/>
      <c r="J7" s="26"/>
      <c r="K7" s="28"/>
    </row>
    <row r="8" spans="1:70" s="1" customFormat="1" ht="15">
      <c r="B8" s="35"/>
      <c r="C8" s="36"/>
      <c r="D8" s="33" t="s">
        <v>104</v>
      </c>
      <c r="E8" s="36"/>
      <c r="F8" s="36"/>
      <c r="G8" s="36"/>
      <c r="H8" s="36"/>
      <c r="I8" s="36"/>
      <c r="J8" s="36"/>
      <c r="K8" s="39"/>
    </row>
    <row r="9" spans="1:70" s="1" customFormat="1" ht="36.950000000000003" customHeight="1">
      <c r="B9" s="35"/>
      <c r="C9" s="36"/>
      <c r="D9" s="36"/>
      <c r="E9" s="303" t="s">
        <v>1222</v>
      </c>
      <c r="F9" s="304"/>
      <c r="G9" s="304"/>
      <c r="H9" s="304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5" customHeight="1">
      <c r="B11" s="35"/>
      <c r="C11" s="36"/>
      <c r="D11" s="33" t="s">
        <v>20</v>
      </c>
      <c r="E11" s="36"/>
      <c r="F11" s="31" t="s">
        <v>5</v>
      </c>
      <c r="G11" s="36"/>
      <c r="H11" s="36"/>
      <c r="I11" s="33" t="s">
        <v>21</v>
      </c>
      <c r="J11" s="31" t="s">
        <v>5</v>
      </c>
      <c r="K11" s="39"/>
    </row>
    <row r="12" spans="1:70" s="1" customFormat="1" ht="14.45" customHeight="1">
      <c r="B12" s="35"/>
      <c r="C12" s="36"/>
      <c r="D12" s="33" t="s">
        <v>22</v>
      </c>
      <c r="E12" s="36"/>
      <c r="F12" s="31" t="s">
        <v>23</v>
      </c>
      <c r="G12" s="36"/>
      <c r="H12" s="36"/>
      <c r="I12" s="33" t="s">
        <v>24</v>
      </c>
      <c r="J12" s="96" t="str">
        <f>'Rekapitulace stavby'!AN8</f>
        <v>31. 1. 2017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5" customHeight="1">
      <c r="B14" s="35"/>
      <c r="C14" s="36"/>
      <c r="D14" s="33" t="s">
        <v>28</v>
      </c>
      <c r="E14" s="36"/>
      <c r="F14" s="36"/>
      <c r="G14" s="36"/>
      <c r="H14" s="36"/>
      <c r="I14" s="33" t="s">
        <v>29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30</v>
      </c>
      <c r="F15" s="36"/>
      <c r="G15" s="36"/>
      <c r="H15" s="36"/>
      <c r="I15" s="33" t="s">
        <v>31</v>
      </c>
      <c r="J15" s="31" t="s">
        <v>5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5" customHeight="1">
      <c r="B17" s="35"/>
      <c r="C17" s="36"/>
      <c r="D17" s="33" t="s">
        <v>32</v>
      </c>
      <c r="E17" s="36"/>
      <c r="F17" s="36"/>
      <c r="G17" s="36"/>
      <c r="H17" s="36"/>
      <c r="I17" s="33" t="s">
        <v>29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31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5" customHeight="1">
      <c r="B20" s="35"/>
      <c r="C20" s="36"/>
      <c r="D20" s="33" t="s">
        <v>34</v>
      </c>
      <c r="E20" s="36"/>
      <c r="F20" s="36"/>
      <c r="G20" s="36"/>
      <c r="H20" s="36"/>
      <c r="I20" s="33" t="s">
        <v>29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35</v>
      </c>
      <c r="F21" s="36"/>
      <c r="G21" s="36"/>
      <c r="H21" s="36"/>
      <c r="I21" s="33" t="s">
        <v>31</v>
      </c>
      <c r="J21" s="31" t="s">
        <v>5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5" customHeight="1">
      <c r="B23" s="35"/>
      <c r="C23" s="36"/>
      <c r="D23" s="33" t="s">
        <v>37</v>
      </c>
      <c r="E23" s="36"/>
      <c r="F23" s="36"/>
      <c r="G23" s="36"/>
      <c r="H23" s="36"/>
      <c r="I23" s="36"/>
      <c r="J23" s="36"/>
      <c r="K23" s="39"/>
    </row>
    <row r="24" spans="2:11" s="6" customFormat="1" ht="16.5" customHeight="1">
      <c r="B24" s="97"/>
      <c r="C24" s="98"/>
      <c r="D24" s="98"/>
      <c r="E24" s="286" t="s">
        <v>5</v>
      </c>
      <c r="F24" s="286"/>
      <c r="G24" s="286"/>
      <c r="H24" s="286"/>
      <c r="I24" s="98"/>
      <c r="J24" s="98"/>
      <c r="K24" s="99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38</v>
      </c>
      <c r="E27" s="36"/>
      <c r="F27" s="36"/>
      <c r="G27" s="36"/>
      <c r="H27" s="36"/>
      <c r="I27" s="36"/>
      <c r="J27" s="102">
        <f>ROUND(J80,0)</f>
        <v>0</v>
      </c>
      <c r="K27" s="39"/>
    </row>
    <row r="28" spans="2:11" s="1" customFormat="1" ht="6.95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5" customHeight="1">
      <c r="B29" s="35"/>
      <c r="C29" s="36"/>
      <c r="D29" s="36"/>
      <c r="E29" s="36"/>
      <c r="F29" s="40" t="s">
        <v>40</v>
      </c>
      <c r="G29" s="36"/>
      <c r="H29" s="36"/>
      <c r="I29" s="40" t="s">
        <v>39</v>
      </c>
      <c r="J29" s="40" t="s">
        <v>41</v>
      </c>
      <c r="K29" s="39"/>
    </row>
    <row r="30" spans="2:11" s="1" customFormat="1" ht="14.45" customHeight="1">
      <c r="B30" s="35"/>
      <c r="C30" s="36"/>
      <c r="D30" s="43" t="s">
        <v>42</v>
      </c>
      <c r="E30" s="43" t="s">
        <v>43</v>
      </c>
      <c r="F30" s="103">
        <f>ROUND(SUM(BE80:BE103), 0)</f>
        <v>0</v>
      </c>
      <c r="G30" s="36"/>
      <c r="H30" s="36"/>
      <c r="I30" s="104">
        <v>0.21</v>
      </c>
      <c r="J30" s="103">
        <f>ROUND(ROUND((SUM(BE80:BE103)), 0)*I30, 0)</f>
        <v>0</v>
      </c>
      <c r="K30" s="39"/>
    </row>
    <row r="31" spans="2:11" s="1" customFormat="1" ht="14.45" customHeight="1">
      <c r="B31" s="35"/>
      <c r="C31" s="36"/>
      <c r="D31" s="36"/>
      <c r="E31" s="43" t="s">
        <v>44</v>
      </c>
      <c r="F31" s="103">
        <f>ROUND(SUM(BF80:BF103), 0)</f>
        <v>0</v>
      </c>
      <c r="G31" s="36"/>
      <c r="H31" s="36"/>
      <c r="I31" s="104">
        <v>0.15</v>
      </c>
      <c r="J31" s="103">
        <f>ROUND(ROUND((SUM(BF80:BF103)), 0)*I31, 0)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45</v>
      </c>
      <c r="F32" s="103">
        <f>ROUND(SUM(BG80:BG103), 0)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46</v>
      </c>
      <c r="F33" s="103">
        <f>ROUND(SUM(BH80:BH103), 0)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47</v>
      </c>
      <c r="F34" s="103">
        <f>ROUND(SUM(BI80:BI103), 0)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48</v>
      </c>
      <c r="E36" s="65"/>
      <c r="F36" s="65"/>
      <c r="G36" s="107" t="s">
        <v>49</v>
      </c>
      <c r="H36" s="108" t="s">
        <v>50</v>
      </c>
      <c r="I36" s="65"/>
      <c r="J36" s="109">
        <f>SUM(J27:J34)</f>
        <v>0</v>
      </c>
      <c r="K36" s="110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5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50000000000003" customHeight="1">
      <c r="B42" s="35"/>
      <c r="C42" s="27" t="s">
        <v>106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5" customHeight="1">
      <c r="B44" s="35"/>
      <c r="C44" s="33" t="s">
        <v>18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1" t="str">
        <f>E7</f>
        <v>Přístavba výtahu 2.ZŠ Husitská, pavilon U12</v>
      </c>
      <c r="F45" s="302"/>
      <c r="G45" s="302"/>
      <c r="H45" s="302"/>
      <c r="I45" s="36"/>
      <c r="J45" s="36"/>
      <c r="K45" s="39"/>
    </row>
    <row r="46" spans="2:11" s="1" customFormat="1" ht="14.45" customHeight="1">
      <c r="B46" s="35"/>
      <c r="C46" s="33" t="s">
        <v>104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3" t="str">
        <f>E9</f>
        <v>6 - EL slaboproud</v>
      </c>
      <c r="F47" s="304"/>
      <c r="G47" s="304"/>
      <c r="H47" s="304"/>
      <c r="I47" s="3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22</v>
      </c>
      <c r="D49" s="36"/>
      <c r="E49" s="36"/>
      <c r="F49" s="31" t="str">
        <f>F12</f>
        <v>Nová Paka</v>
      </c>
      <c r="G49" s="36"/>
      <c r="H49" s="36"/>
      <c r="I49" s="33" t="s">
        <v>24</v>
      </c>
      <c r="J49" s="96" t="str">
        <f>IF(J12="","",J12)</f>
        <v>31. 1. 2017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5">
      <c r="B51" s="35"/>
      <c r="C51" s="33" t="s">
        <v>28</v>
      </c>
      <c r="D51" s="36"/>
      <c r="E51" s="36"/>
      <c r="F51" s="31" t="str">
        <f>E15</f>
        <v>ZŠ Nová Paka, Husitská 1695</v>
      </c>
      <c r="G51" s="36"/>
      <c r="H51" s="36"/>
      <c r="I51" s="33" t="s">
        <v>34</v>
      </c>
      <c r="J51" s="286" t="str">
        <f>E21</f>
        <v>Ateliér ADIP, Střelecká 437, Hradec Králové</v>
      </c>
      <c r="K51" s="39"/>
    </row>
    <row r="52" spans="2:47" s="1" customFormat="1" ht="14.45" customHeight="1">
      <c r="B52" s="35"/>
      <c r="C52" s="33" t="s">
        <v>32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107</v>
      </c>
      <c r="D54" s="105"/>
      <c r="E54" s="105"/>
      <c r="F54" s="105"/>
      <c r="G54" s="105"/>
      <c r="H54" s="105"/>
      <c r="I54" s="105"/>
      <c r="J54" s="113" t="s">
        <v>108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109</v>
      </c>
      <c r="D56" s="36"/>
      <c r="E56" s="36"/>
      <c r="F56" s="36"/>
      <c r="G56" s="36"/>
      <c r="H56" s="36"/>
      <c r="I56" s="36"/>
      <c r="J56" s="102">
        <f>J80</f>
        <v>0</v>
      </c>
      <c r="K56" s="39"/>
      <c r="AU56" s="21" t="s">
        <v>110</v>
      </c>
    </row>
    <row r="57" spans="2:47" s="7" customFormat="1" ht="24.95" customHeight="1">
      <c r="B57" s="116"/>
      <c r="C57" s="117"/>
      <c r="D57" s="118" t="s">
        <v>132</v>
      </c>
      <c r="E57" s="119"/>
      <c r="F57" s="119"/>
      <c r="G57" s="119"/>
      <c r="H57" s="119"/>
      <c r="I57" s="119"/>
      <c r="J57" s="120">
        <f>J81</f>
        <v>0</v>
      </c>
      <c r="K57" s="121"/>
    </row>
    <row r="58" spans="2:47" s="8" customFormat="1" ht="19.899999999999999" customHeight="1">
      <c r="B58" s="122"/>
      <c r="C58" s="123"/>
      <c r="D58" s="124" t="s">
        <v>1223</v>
      </c>
      <c r="E58" s="125"/>
      <c r="F58" s="125"/>
      <c r="G58" s="125"/>
      <c r="H58" s="125"/>
      <c r="I58" s="125"/>
      <c r="J58" s="126">
        <f>J82</f>
        <v>0</v>
      </c>
      <c r="K58" s="127"/>
    </row>
    <row r="59" spans="2:47" s="8" customFormat="1" ht="14.85" customHeight="1">
      <c r="B59" s="122"/>
      <c r="C59" s="123"/>
      <c r="D59" s="124" t="s">
        <v>1224</v>
      </c>
      <c r="E59" s="125"/>
      <c r="F59" s="125"/>
      <c r="G59" s="125"/>
      <c r="H59" s="125"/>
      <c r="I59" s="125"/>
      <c r="J59" s="126">
        <f>J83</f>
        <v>0</v>
      </c>
      <c r="K59" s="127"/>
    </row>
    <row r="60" spans="2:47" s="8" customFormat="1" ht="14.85" customHeight="1">
      <c r="B60" s="122"/>
      <c r="C60" s="123"/>
      <c r="D60" s="124" t="s">
        <v>1225</v>
      </c>
      <c r="E60" s="125"/>
      <c r="F60" s="125"/>
      <c r="G60" s="125"/>
      <c r="H60" s="125"/>
      <c r="I60" s="125"/>
      <c r="J60" s="126">
        <f>J94</f>
        <v>0</v>
      </c>
      <c r="K60" s="127"/>
    </row>
    <row r="61" spans="2:47" s="1" customFormat="1" ht="21.75" customHeight="1">
      <c r="B61" s="35"/>
      <c r="C61" s="36"/>
      <c r="D61" s="36"/>
      <c r="E61" s="36"/>
      <c r="F61" s="36"/>
      <c r="G61" s="36"/>
      <c r="H61" s="36"/>
      <c r="I61" s="36"/>
      <c r="J61" s="36"/>
      <c r="K61" s="39"/>
    </row>
    <row r="62" spans="2:47" s="1" customFormat="1" ht="6.95" customHeight="1">
      <c r="B62" s="50"/>
      <c r="C62" s="51"/>
      <c r="D62" s="51"/>
      <c r="E62" s="51"/>
      <c r="F62" s="51"/>
      <c r="G62" s="51"/>
      <c r="H62" s="51"/>
      <c r="I62" s="51"/>
      <c r="J62" s="51"/>
      <c r="K62" s="52"/>
    </row>
    <row r="66" spans="2:63" s="1" customFormat="1" ht="6.95" customHeight="1"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35"/>
    </row>
    <row r="67" spans="2:63" s="1" customFormat="1" ht="36.950000000000003" customHeight="1">
      <c r="B67" s="35"/>
      <c r="C67" s="55" t="s">
        <v>134</v>
      </c>
      <c r="L67" s="35"/>
    </row>
    <row r="68" spans="2:63" s="1" customFormat="1" ht="6.95" customHeight="1">
      <c r="B68" s="35"/>
      <c r="L68" s="35"/>
    </row>
    <row r="69" spans="2:63" s="1" customFormat="1" ht="14.45" customHeight="1">
      <c r="B69" s="35"/>
      <c r="C69" s="57" t="s">
        <v>18</v>
      </c>
      <c r="L69" s="35"/>
    </row>
    <row r="70" spans="2:63" s="1" customFormat="1" ht="16.5" customHeight="1">
      <c r="B70" s="35"/>
      <c r="E70" s="297" t="str">
        <f>E7</f>
        <v>Přístavba výtahu 2.ZŠ Husitská, pavilon U12</v>
      </c>
      <c r="F70" s="298"/>
      <c r="G70" s="298"/>
      <c r="H70" s="298"/>
      <c r="L70" s="35"/>
    </row>
    <row r="71" spans="2:63" s="1" customFormat="1" ht="14.45" customHeight="1">
      <c r="B71" s="35"/>
      <c r="C71" s="57" t="s">
        <v>104</v>
      </c>
      <c r="L71" s="35"/>
    </row>
    <row r="72" spans="2:63" s="1" customFormat="1" ht="17.25" customHeight="1">
      <c r="B72" s="35"/>
      <c r="E72" s="280" t="str">
        <f>E9</f>
        <v>6 - EL slaboproud</v>
      </c>
      <c r="F72" s="299"/>
      <c r="G72" s="299"/>
      <c r="H72" s="299"/>
      <c r="L72" s="35"/>
    </row>
    <row r="73" spans="2:63" s="1" customFormat="1" ht="6.95" customHeight="1">
      <c r="B73" s="35"/>
      <c r="L73" s="35"/>
    </row>
    <row r="74" spans="2:63" s="1" customFormat="1" ht="18" customHeight="1">
      <c r="B74" s="35"/>
      <c r="C74" s="57" t="s">
        <v>22</v>
      </c>
      <c r="F74" s="128" t="str">
        <f>F12</f>
        <v>Nová Paka</v>
      </c>
      <c r="I74" s="57" t="s">
        <v>24</v>
      </c>
      <c r="J74" s="61" t="str">
        <f>IF(J12="","",J12)</f>
        <v>31. 1. 2017</v>
      </c>
      <c r="L74" s="35"/>
    </row>
    <row r="75" spans="2:63" s="1" customFormat="1" ht="6.95" customHeight="1">
      <c r="B75" s="35"/>
      <c r="L75" s="35"/>
    </row>
    <row r="76" spans="2:63" s="1" customFormat="1" ht="15">
      <c r="B76" s="35"/>
      <c r="C76" s="57" t="s">
        <v>28</v>
      </c>
      <c r="F76" s="128" t="str">
        <f>E15</f>
        <v>ZŠ Nová Paka, Husitská 1695</v>
      </c>
      <c r="I76" s="57" t="s">
        <v>34</v>
      </c>
      <c r="J76" s="128" t="str">
        <f>E21</f>
        <v>Ateliér ADIP, Střelecká 437, Hradec Králové</v>
      </c>
      <c r="L76" s="35"/>
    </row>
    <row r="77" spans="2:63" s="1" customFormat="1" ht="14.45" customHeight="1">
      <c r="B77" s="35"/>
      <c r="C77" s="57" t="s">
        <v>32</v>
      </c>
      <c r="F77" s="128" t="str">
        <f>IF(E18="","",E18)</f>
        <v xml:space="preserve"> </v>
      </c>
      <c r="L77" s="35"/>
    </row>
    <row r="78" spans="2:63" s="1" customFormat="1" ht="10.35" customHeight="1">
      <c r="B78" s="35"/>
      <c r="L78" s="35"/>
    </row>
    <row r="79" spans="2:63" s="9" customFormat="1" ht="29.25" customHeight="1">
      <c r="B79" s="129"/>
      <c r="C79" s="130" t="s">
        <v>135</v>
      </c>
      <c r="D79" s="131" t="s">
        <v>57</v>
      </c>
      <c r="E79" s="131" t="s">
        <v>53</v>
      </c>
      <c r="F79" s="131" t="s">
        <v>136</v>
      </c>
      <c r="G79" s="131" t="s">
        <v>137</v>
      </c>
      <c r="H79" s="131" t="s">
        <v>138</v>
      </c>
      <c r="I79" s="131" t="s">
        <v>139</v>
      </c>
      <c r="J79" s="131" t="s">
        <v>108</v>
      </c>
      <c r="K79" s="132" t="s">
        <v>140</v>
      </c>
      <c r="L79" s="129"/>
      <c r="M79" s="67" t="s">
        <v>141</v>
      </c>
      <c r="N79" s="68" t="s">
        <v>42</v>
      </c>
      <c r="O79" s="68" t="s">
        <v>142</v>
      </c>
      <c r="P79" s="68" t="s">
        <v>143</v>
      </c>
      <c r="Q79" s="68" t="s">
        <v>144</v>
      </c>
      <c r="R79" s="68" t="s">
        <v>145</v>
      </c>
      <c r="S79" s="68" t="s">
        <v>146</v>
      </c>
      <c r="T79" s="69" t="s">
        <v>147</v>
      </c>
    </row>
    <row r="80" spans="2:63" s="1" customFormat="1" ht="29.25" customHeight="1">
      <c r="B80" s="35"/>
      <c r="C80" s="71" t="s">
        <v>109</v>
      </c>
      <c r="J80" s="133">
        <f>BK80</f>
        <v>0</v>
      </c>
      <c r="L80" s="35"/>
      <c r="M80" s="70"/>
      <c r="N80" s="62"/>
      <c r="O80" s="62"/>
      <c r="P80" s="134">
        <f>P81</f>
        <v>0</v>
      </c>
      <c r="Q80" s="62"/>
      <c r="R80" s="134">
        <f>R81</f>
        <v>0</v>
      </c>
      <c r="S80" s="62"/>
      <c r="T80" s="135">
        <f>T81</f>
        <v>0</v>
      </c>
      <c r="AT80" s="21" t="s">
        <v>71</v>
      </c>
      <c r="AU80" s="21" t="s">
        <v>110</v>
      </c>
      <c r="BK80" s="136">
        <f>BK81</f>
        <v>0</v>
      </c>
    </row>
    <row r="81" spans="2:65" s="10" customFormat="1" ht="37.35" customHeight="1">
      <c r="B81" s="137"/>
      <c r="D81" s="138" t="s">
        <v>71</v>
      </c>
      <c r="E81" s="139" t="s">
        <v>246</v>
      </c>
      <c r="F81" s="139" t="s">
        <v>815</v>
      </c>
      <c r="J81" s="140">
        <f>BK81</f>
        <v>0</v>
      </c>
      <c r="L81" s="137"/>
      <c r="M81" s="141"/>
      <c r="N81" s="142"/>
      <c r="O81" s="142"/>
      <c r="P81" s="143">
        <f>P82</f>
        <v>0</v>
      </c>
      <c r="Q81" s="142"/>
      <c r="R81" s="143">
        <f>R82</f>
        <v>0</v>
      </c>
      <c r="S81" s="142"/>
      <c r="T81" s="144">
        <f>T82</f>
        <v>0</v>
      </c>
      <c r="AR81" s="138" t="s">
        <v>83</v>
      </c>
      <c r="AT81" s="145" t="s">
        <v>71</v>
      </c>
      <c r="AU81" s="145" t="s">
        <v>72</v>
      </c>
      <c r="AY81" s="138" t="s">
        <v>150</v>
      </c>
      <c r="BK81" s="146">
        <f>BK82</f>
        <v>0</v>
      </c>
    </row>
    <row r="82" spans="2:65" s="10" customFormat="1" ht="19.899999999999999" customHeight="1">
      <c r="B82" s="137"/>
      <c r="D82" s="138" t="s">
        <v>71</v>
      </c>
      <c r="E82" s="147" t="s">
        <v>1226</v>
      </c>
      <c r="F82" s="147" t="s">
        <v>1227</v>
      </c>
      <c r="J82" s="148">
        <f>BK82</f>
        <v>0</v>
      </c>
      <c r="L82" s="137"/>
      <c r="M82" s="141"/>
      <c r="N82" s="142"/>
      <c r="O82" s="142"/>
      <c r="P82" s="143">
        <f>P83+P94</f>
        <v>0</v>
      </c>
      <c r="Q82" s="142"/>
      <c r="R82" s="143">
        <f>R83+R94</f>
        <v>0</v>
      </c>
      <c r="S82" s="142"/>
      <c r="T82" s="144">
        <f>T83+T94</f>
        <v>0</v>
      </c>
      <c r="AR82" s="138" t="s">
        <v>83</v>
      </c>
      <c r="AT82" s="145" t="s">
        <v>71</v>
      </c>
      <c r="AU82" s="145" t="s">
        <v>11</v>
      </c>
      <c r="AY82" s="138" t="s">
        <v>150</v>
      </c>
      <c r="BK82" s="146">
        <f>BK83+BK94</f>
        <v>0</v>
      </c>
    </row>
    <row r="83" spans="2:65" s="10" customFormat="1" ht="14.85" customHeight="1">
      <c r="B83" s="137"/>
      <c r="D83" s="138" t="s">
        <v>71</v>
      </c>
      <c r="E83" s="147" t="s">
        <v>1091</v>
      </c>
      <c r="F83" s="147" t="s">
        <v>1228</v>
      </c>
      <c r="J83" s="148">
        <f>BK83</f>
        <v>0</v>
      </c>
      <c r="L83" s="137"/>
      <c r="M83" s="141"/>
      <c r="N83" s="142"/>
      <c r="O83" s="142"/>
      <c r="P83" s="143">
        <f>SUM(P84:P93)</f>
        <v>0</v>
      </c>
      <c r="Q83" s="142"/>
      <c r="R83" s="143">
        <f>SUM(R84:R93)</f>
        <v>0</v>
      </c>
      <c r="S83" s="142"/>
      <c r="T83" s="144">
        <f>SUM(T84:T93)</f>
        <v>0</v>
      </c>
      <c r="AR83" s="138" t="s">
        <v>83</v>
      </c>
      <c r="AT83" s="145" t="s">
        <v>71</v>
      </c>
      <c r="AU83" s="145" t="s">
        <v>80</v>
      </c>
      <c r="AY83" s="138" t="s">
        <v>150</v>
      </c>
      <c r="BK83" s="146">
        <f>SUM(BK84:BK93)</f>
        <v>0</v>
      </c>
    </row>
    <row r="84" spans="2:65" s="1" customFormat="1" ht="16.5" customHeight="1">
      <c r="B84" s="149"/>
      <c r="C84" s="161" t="s">
        <v>11</v>
      </c>
      <c r="D84" s="161" t="s">
        <v>246</v>
      </c>
      <c r="E84" s="162" t="s">
        <v>1229</v>
      </c>
      <c r="F84" s="163" t="s">
        <v>1230</v>
      </c>
      <c r="G84" s="164" t="s">
        <v>840</v>
      </c>
      <c r="H84" s="165">
        <v>1</v>
      </c>
      <c r="I84" s="260"/>
      <c r="J84" s="166">
        <f t="shared" ref="J84:J93" si="0">ROUND(I84*H84,0)</f>
        <v>0</v>
      </c>
      <c r="K84" s="163" t="s">
        <v>5</v>
      </c>
      <c r="L84" s="167"/>
      <c r="M84" s="168" t="s">
        <v>5</v>
      </c>
      <c r="N84" s="169" t="s">
        <v>43</v>
      </c>
      <c r="O84" s="158">
        <v>0</v>
      </c>
      <c r="P84" s="158">
        <f t="shared" ref="P84:P93" si="1">O84*H84</f>
        <v>0</v>
      </c>
      <c r="Q84" s="158">
        <v>0</v>
      </c>
      <c r="R84" s="158">
        <f t="shared" ref="R84:R93" si="2">Q84*H84</f>
        <v>0</v>
      </c>
      <c r="S84" s="158">
        <v>0</v>
      </c>
      <c r="T84" s="159">
        <f t="shared" ref="T84:T93" si="3">S84*H84</f>
        <v>0</v>
      </c>
      <c r="AR84" s="21" t="s">
        <v>822</v>
      </c>
      <c r="AT84" s="21" t="s">
        <v>246</v>
      </c>
      <c r="AU84" s="21" t="s">
        <v>83</v>
      </c>
      <c r="AY84" s="21" t="s">
        <v>150</v>
      </c>
      <c r="BE84" s="160">
        <f t="shared" ref="BE84:BE93" si="4">IF(N84="základní",J84,0)</f>
        <v>0</v>
      </c>
      <c r="BF84" s="160">
        <f t="shared" ref="BF84:BF93" si="5">IF(N84="snížená",J84,0)</f>
        <v>0</v>
      </c>
      <c r="BG84" s="160">
        <f t="shared" ref="BG84:BG93" si="6">IF(N84="zákl. přenesená",J84,0)</f>
        <v>0</v>
      </c>
      <c r="BH84" s="160">
        <f t="shared" ref="BH84:BH93" si="7">IF(N84="sníž. přenesená",J84,0)</f>
        <v>0</v>
      </c>
      <c r="BI84" s="160">
        <f t="shared" ref="BI84:BI93" si="8">IF(N84="nulová",J84,0)</f>
        <v>0</v>
      </c>
      <c r="BJ84" s="21" t="s">
        <v>11</v>
      </c>
      <c r="BK84" s="160">
        <f t="shared" ref="BK84:BK93" si="9">ROUND(I84*H84,0)</f>
        <v>0</v>
      </c>
      <c r="BL84" s="21" t="s">
        <v>405</v>
      </c>
      <c r="BM84" s="21" t="s">
        <v>80</v>
      </c>
    </row>
    <row r="85" spans="2:65" s="1" customFormat="1" ht="16.5" customHeight="1">
      <c r="B85" s="149"/>
      <c r="C85" s="161" t="s">
        <v>80</v>
      </c>
      <c r="D85" s="161" t="s">
        <v>246</v>
      </c>
      <c r="E85" s="162" t="s">
        <v>1231</v>
      </c>
      <c r="F85" s="163" t="s">
        <v>1232</v>
      </c>
      <c r="G85" s="164" t="s">
        <v>840</v>
      </c>
      <c r="H85" s="165">
        <v>1</v>
      </c>
      <c r="I85" s="260"/>
      <c r="J85" s="166">
        <f t="shared" si="0"/>
        <v>0</v>
      </c>
      <c r="K85" s="163" t="s">
        <v>5</v>
      </c>
      <c r="L85" s="167"/>
      <c r="M85" s="168" t="s">
        <v>5</v>
      </c>
      <c r="N85" s="169" t="s">
        <v>43</v>
      </c>
      <c r="O85" s="158">
        <v>0</v>
      </c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AR85" s="21" t="s">
        <v>822</v>
      </c>
      <c r="AT85" s="21" t="s">
        <v>246</v>
      </c>
      <c r="AU85" s="21" t="s">
        <v>83</v>
      </c>
      <c r="AY85" s="21" t="s">
        <v>150</v>
      </c>
      <c r="BE85" s="160">
        <f t="shared" si="4"/>
        <v>0</v>
      </c>
      <c r="BF85" s="160">
        <f t="shared" si="5"/>
        <v>0</v>
      </c>
      <c r="BG85" s="160">
        <f t="shared" si="6"/>
        <v>0</v>
      </c>
      <c r="BH85" s="160">
        <f t="shared" si="7"/>
        <v>0</v>
      </c>
      <c r="BI85" s="160">
        <f t="shared" si="8"/>
        <v>0</v>
      </c>
      <c r="BJ85" s="21" t="s">
        <v>11</v>
      </c>
      <c r="BK85" s="160">
        <f t="shared" si="9"/>
        <v>0</v>
      </c>
      <c r="BL85" s="21" t="s">
        <v>405</v>
      </c>
      <c r="BM85" s="21" t="s">
        <v>86</v>
      </c>
    </row>
    <row r="86" spans="2:65" s="1" customFormat="1" ht="16.5" customHeight="1">
      <c r="B86" s="149"/>
      <c r="C86" s="161" t="s">
        <v>83</v>
      </c>
      <c r="D86" s="161" t="s">
        <v>246</v>
      </c>
      <c r="E86" s="162" t="s">
        <v>1233</v>
      </c>
      <c r="F86" s="163" t="s">
        <v>1234</v>
      </c>
      <c r="G86" s="164" t="s">
        <v>840</v>
      </c>
      <c r="H86" s="165">
        <v>1</v>
      </c>
      <c r="I86" s="260"/>
      <c r="J86" s="166">
        <f t="shared" si="0"/>
        <v>0</v>
      </c>
      <c r="K86" s="163" t="s">
        <v>5</v>
      </c>
      <c r="L86" s="167"/>
      <c r="M86" s="168" t="s">
        <v>5</v>
      </c>
      <c r="N86" s="169" t="s">
        <v>43</v>
      </c>
      <c r="O86" s="158">
        <v>0</v>
      </c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AR86" s="21" t="s">
        <v>822</v>
      </c>
      <c r="AT86" s="21" t="s">
        <v>246</v>
      </c>
      <c r="AU86" s="21" t="s">
        <v>83</v>
      </c>
      <c r="AY86" s="21" t="s">
        <v>150</v>
      </c>
      <c r="BE86" s="160">
        <f t="shared" si="4"/>
        <v>0</v>
      </c>
      <c r="BF86" s="160">
        <f t="shared" si="5"/>
        <v>0</v>
      </c>
      <c r="BG86" s="160">
        <f t="shared" si="6"/>
        <v>0</v>
      </c>
      <c r="BH86" s="160">
        <f t="shared" si="7"/>
        <v>0</v>
      </c>
      <c r="BI86" s="160">
        <f t="shared" si="8"/>
        <v>0</v>
      </c>
      <c r="BJ86" s="21" t="s">
        <v>11</v>
      </c>
      <c r="BK86" s="160">
        <f t="shared" si="9"/>
        <v>0</v>
      </c>
      <c r="BL86" s="21" t="s">
        <v>405</v>
      </c>
      <c r="BM86" s="21" t="s">
        <v>92</v>
      </c>
    </row>
    <row r="87" spans="2:65" s="1" customFormat="1" ht="16.5" customHeight="1">
      <c r="B87" s="149"/>
      <c r="C87" s="161" t="s">
        <v>86</v>
      </c>
      <c r="D87" s="161" t="s">
        <v>246</v>
      </c>
      <c r="E87" s="162" t="s">
        <v>1235</v>
      </c>
      <c r="F87" s="163" t="s">
        <v>1236</v>
      </c>
      <c r="G87" s="164" t="s">
        <v>840</v>
      </c>
      <c r="H87" s="165">
        <v>1</v>
      </c>
      <c r="I87" s="260"/>
      <c r="J87" s="166">
        <f t="shared" si="0"/>
        <v>0</v>
      </c>
      <c r="K87" s="163" t="s">
        <v>5</v>
      </c>
      <c r="L87" s="167"/>
      <c r="M87" s="168" t="s">
        <v>5</v>
      </c>
      <c r="N87" s="169" t="s">
        <v>43</v>
      </c>
      <c r="O87" s="158">
        <v>0</v>
      </c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AR87" s="21" t="s">
        <v>822</v>
      </c>
      <c r="AT87" s="21" t="s">
        <v>246</v>
      </c>
      <c r="AU87" s="21" t="s">
        <v>83</v>
      </c>
      <c r="AY87" s="21" t="s">
        <v>150</v>
      </c>
      <c r="BE87" s="160">
        <f t="shared" si="4"/>
        <v>0</v>
      </c>
      <c r="BF87" s="160">
        <f t="shared" si="5"/>
        <v>0</v>
      </c>
      <c r="BG87" s="160">
        <f t="shared" si="6"/>
        <v>0</v>
      </c>
      <c r="BH87" s="160">
        <f t="shared" si="7"/>
        <v>0</v>
      </c>
      <c r="BI87" s="160">
        <f t="shared" si="8"/>
        <v>0</v>
      </c>
      <c r="BJ87" s="21" t="s">
        <v>11</v>
      </c>
      <c r="BK87" s="160">
        <f t="shared" si="9"/>
        <v>0</v>
      </c>
      <c r="BL87" s="21" t="s">
        <v>405</v>
      </c>
      <c r="BM87" s="21" t="s">
        <v>176</v>
      </c>
    </row>
    <row r="88" spans="2:65" s="1" customFormat="1" ht="16.5" customHeight="1">
      <c r="B88" s="149"/>
      <c r="C88" s="161" t="s">
        <v>89</v>
      </c>
      <c r="D88" s="161" t="s">
        <v>246</v>
      </c>
      <c r="E88" s="162" t="s">
        <v>1237</v>
      </c>
      <c r="F88" s="163" t="s">
        <v>1238</v>
      </c>
      <c r="G88" s="164" t="s">
        <v>840</v>
      </c>
      <c r="H88" s="165">
        <v>1</v>
      </c>
      <c r="I88" s="260"/>
      <c r="J88" s="166">
        <f t="shared" si="0"/>
        <v>0</v>
      </c>
      <c r="K88" s="163" t="s">
        <v>5</v>
      </c>
      <c r="L88" s="167"/>
      <c r="M88" s="168" t="s">
        <v>5</v>
      </c>
      <c r="N88" s="169" t="s">
        <v>43</v>
      </c>
      <c r="O88" s="158">
        <v>0</v>
      </c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AR88" s="21" t="s">
        <v>822</v>
      </c>
      <c r="AT88" s="21" t="s">
        <v>246</v>
      </c>
      <c r="AU88" s="21" t="s">
        <v>83</v>
      </c>
      <c r="AY88" s="21" t="s">
        <v>150</v>
      </c>
      <c r="BE88" s="160">
        <f t="shared" si="4"/>
        <v>0</v>
      </c>
      <c r="BF88" s="160">
        <f t="shared" si="5"/>
        <v>0</v>
      </c>
      <c r="BG88" s="160">
        <f t="shared" si="6"/>
        <v>0</v>
      </c>
      <c r="BH88" s="160">
        <f t="shared" si="7"/>
        <v>0</v>
      </c>
      <c r="BI88" s="160">
        <f t="shared" si="8"/>
        <v>0</v>
      </c>
      <c r="BJ88" s="21" t="s">
        <v>11</v>
      </c>
      <c r="BK88" s="160">
        <f t="shared" si="9"/>
        <v>0</v>
      </c>
      <c r="BL88" s="21" t="s">
        <v>405</v>
      </c>
      <c r="BM88" s="21" t="s">
        <v>26</v>
      </c>
    </row>
    <row r="89" spans="2:65" s="1" customFormat="1" ht="16.5" customHeight="1">
      <c r="B89" s="149"/>
      <c r="C89" s="150" t="s">
        <v>92</v>
      </c>
      <c r="D89" s="150" t="s">
        <v>152</v>
      </c>
      <c r="E89" s="151" t="s">
        <v>1229</v>
      </c>
      <c r="F89" s="152" t="s">
        <v>1230</v>
      </c>
      <c r="G89" s="153" t="s">
        <v>840</v>
      </c>
      <c r="H89" s="154">
        <v>1</v>
      </c>
      <c r="I89" s="261"/>
      <c r="J89" s="155">
        <f t="shared" si="0"/>
        <v>0</v>
      </c>
      <c r="K89" s="152" t="s">
        <v>5</v>
      </c>
      <c r="L89" s="35"/>
      <c r="M89" s="156" t="s">
        <v>5</v>
      </c>
      <c r="N89" s="157" t="s">
        <v>43</v>
      </c>
      <c r="O89" s="158">
        <v>0</v>
      </c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AR89" s="21" t="s">
        <v>405</v>
      </c>
      <c r="AT89" s="21" t="s">
        <v>152</v>
      </c>
      <c r="AU89" s="21" t="s">
        <v>83</v>
      </c>
      <c r="AY89" s="21" t="s">
        <v>150</v>
      </c>
      <c r="BE89" s="160">
        <f t="shared" si="4"/>
        <v>0</v>
      </c>
      <c r="BF89" s="160">
        <f t="shared" si="5"/>
        <v>0</v>
      </c>
      <c r="BG89" s="160">
        <f t="shared" si="6"/>
        <v>0</v>
      </c>
      <c r="BH89" s="160">
        <f t="shared" si="7"/>
        <v>0</v>
      </c>
      <c r="BI89" s="160">
        <f t="shared" si="8"/>
        <v>0</v>
      </c>
      <c r="BJ89" s="21" t="s">
        <v>11</v>
      </c>
      <c r="BK89" s="160">
        <f t="shared" si="9"/>
        <v>0</v>
      </c>
      <c r="BL89" s="21" t="s">
        <v>405</v>
      </c>
      <c r="BM89" s="21" t="s">
        <v>1239</v>
      </c>
    </row>
    <row r="90" spans="2:65" s="1" customFormat="1" ht="16.5" customHeight="1">
      <c r="B90" s="149"/>
      <c r="C90" s="150" t="s">
        <v>95</v>
      </c>
      <c r="D90" s="150" t="s">
        <v>152</v>
      </c>
      <c r="E90" s="151" t="s">
        <v>1231</v>
      </c>
      <c r="F90" s="152" t="s">
        <v>1232</v>
      </c>
      <c r="G90" s="153" t="s">
        <v>840</v>
      </c>
      <c r="H90" s="154">
        <v>1</v>
      </c>
      <c r="I90" s="261"/>
      <c r="J90" s="155">
        <f t="shared" si="0"/>
        <v>0</v>
      </c>
      <c r="K90" s="152" t="s">
        <v>5</v>
      </c>
      <c r="L90" s="35"/>
      <c r="M90" s="156" t="s">
        <v>5</v>
      </c>
      <c r="N90" s="157" t="s">
        <v>43</v>
      </c>
      <c r="O90" s="158">
        <v>0</v>
      </c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AR90" s="21" t="s">
        <v>405</v>
      </c>
      <c r="AT90" s="21" t="s">
        <v>152</v>
      </c>
      <c r="AU90" s="21" t="s">
        <v>83</v>
      </c>
      <c r="AY90" s="21" t="s">
        <v>150</v>
      </c>
      <c r="BE90" s="160">
        <f t="shared" si="4"/>
        <v>0</v>
      </c>
      <c r="BF90" s="160">
        <f t="shared" si="5"/>
        <v>0</v>
      </c>
      <c r="BG90" s="160">
        <f t="shared" si="6"/>
        <v>0</v>
      </c>
      <c r="BH90" s="160">
        <f t="shared" si="7"/>
        <v>0</v>
      </c>
      <c r="BI90" s="160">
        <f t="shared" si="8"/>
        <v>0</v>
      </c>
      <c r="BJ90" s="21" t="s">
        <v>11</v>
      </c>
      <c r="BK90" s="160">
        <f t="shared" si="9"/>
        <v>0</v>
      </c>
      <c r="BL90" s="21" t="s">
        <v>405</v>
      </c>
      <c r="BM90" s="21" t="s">
        <v>1240</v>
      </c>
    </row>
    <row r="91" spans="2:65" s="1" customFormat="1" ht="16.5" customHeight="1">
      <c r="B91" s="149"/>
      <c r="C91" s="150" t="s">
        <v>176</v>
      </c>
      <c r="D91" s="150" t="s">
        <v>152</v>
      </c>
      <c r="E91" s="151" t="s">
        <v>1233</v>
      </c>
      <c r="F91" s="152" t="s">
        <v>1234</v>
      </c>
      <c r="G91" s="153" t="s">
        <v>840</v>
      </c>
      <c r="H91" s="154">
        <v>1</v>
      </c>
      <c r="I91" s="261"/>
      <c r="J91" s="155">
        <f t="shared" si="0"/>
        <v>0</v>
      </c>
      <c r="K91" s="152" t="s">
        <v>5</v>
      </c>
      <c r="L91" s="35"/>
      <c r="M91" s="156" t="s">
        <v>5</v>
      </c>
      <c r="N91" s="157" t="s">
        <v>43</v>
      </c>
      <c r="O91" s="158">
        <v>0</v>
      </c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AR91" s="21" t="s">
        <v>405</v>
      </c>
      <c r="AT91" s="21" t="s">
        <v>152</v>
      </c>
      <c r="AU91" s="21" t="s">
        <v>83</v>
      </c>
      <c r="AY91" s="21" t="s">
        <v>150</v>
      </c>
      <c r="BE91" s="160">
        <f t="shared" si="4"/>
        <v>0</v>
      </c>
      <c r="BF91" s="160">
        <f t="shared" si="5"/>
        <v>0</v>
      </c>
      <c r="BG91" s="160">
        <f t="shared" si="6"/>
        <v>0</v>
      </c>
      <c r="BH91" s="160">
        <f t="shared" si="7"/>
        <v>0</v>
      </c>
      <c r="BI91" s="160">
        <f t="shared" si="8"/>
        <v>0</v>
      </c>
      <c r="BJ91" s="21" t="s">
        <v>11</v>
      </c>
      <c r="BK91" s="160">
        <f t="shared" si="9"/>
        <v>0</v>
      </c>
      <c r="BL91" s="21" t="s">
        <v>405</v>
      </c>
      <c r="BM91" s="21" t="s">
        <v>1241</v>
      </c>
    </row>
    <row r="92" spans="2:65" s="1" customFormat="1" ht="16.5" customHeight="1">
      <c r="B92" s="149"/>
      <c r="C92" s="150" t="s">
        <v>181</v>
      </c>
      <c r="D92" s="150" t="s">
        <v>152</v>
      </c>
      <c r="E92" s="151" t="s">
        <v>1235</v>
      </c>
      <c r="F92" s="152" t="s">
        <v>1236</v>
      </c>
      <c r="G92" s="153" t="s">
        <v>840</v>
      </c>
      <c r="H92" s="154">
        <v>1</v>
      </c>
      <c r="I92" s="261"/>
      <c r="J92" s="155">
        <f t="shared" si="0"/>
        <v>0</v>
      </c>
      <c r="K92" s="152" t="s">
        <v>5</v>
      </c>
      <c r="L92" s="35"/>
      <c r="M92" s="156" t="s">
        <v>5</v>
      </c>
      <c r="N92" s="157" t="s">
        <v>43</v>
      </c>
      <c r="O92" s="158">
        <v>0</v>
      </c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AR92" s="21" t="s">
        <v>405</v>
      </c>
      <c r="AT92" s="21" t="s">
        <v>152</v>
      </c>
      <c r="AU92" s="21" t="s">
        <v>83</v>
      </c>
      <c r="AY92" s="21" t="s">
        <v>150</v>
      </c>
      <c r="BE92" s="160">
        <f t="shared" si="4"/>
        <v>0</v>
      </c>
      <c r="BF92" s="160">
        <f t="shared" si="5"/>
        <v>0</v>
      </c>
      <c r="BG92" s="160">
        <f t="shared" si="6"/>
        <v>0</v>
      </c>
      <c r="BH92" s="160">
        <f t="shared" si="7"/>
        <v>0</v>
      </c>
      <c r="BI92" s="160">
        <f t="shared" si="8"/>
        <v>0</v>
      </c>
      <c r="BJ92" s="21" t="s">
        <v>11</v>
      </c>
      <c r="BK92" s="160">
        <f t="shared" si="9"/>
        <v>0</v>
      </c>
      <c r="BL92" s="21" t="s">
        <v>405</v>
      </c>
      <c r="BM92" s="21" t="s">
        <v>1242</v>
      </c>
    </row>
    <row r="93" spans="2:65" s="1" customFormat="1" ht="16.5" customHeight="1">
      <c r="B93" s="149"/>
      <c r="C93" s="150" t="s">
        <v>26</v>
      </c>
      <c r="D93" s="150" t="s">
        <v>152</v>
      </c>
      <c r="E93" s="151" t="s">
        <v>1237</v>
      </c>
      <c r="F93" s="152" t="s">
        <v>1238</v>
      </c>
      <c r="G93" s="153" t="s">
        <v>840</v>
      </c>
      <c r="H93" s="154">
        <v>1</v>
      </c>
      <c r="I93" s="261"/>
      <c r="J93" s="155">
        <f t="shared" si="0"/>
        <v>0</v>
      </c>
      <c r="K93" s="152" t="s">
        <v>5</v>
      </c>
      <c r="L93" s="35"/>
      <c r="M93" s="156" t="s">
        <v>5</v>
      </c>
      <c r="N93" s="157" t="s">
        <v>43</v>
      </c>
      <c r="O93" s="158">
        <v>0</v>
      </c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AR93" s="21" t="s">
        <v>405</v>
      </c>
      <c r="AT93" s="21" t="s">
        <v>152</v>
      </c>
      <c r="AU93" s="21" t="s">
        <v>83</v>
      </c>
      <c r="AY93" s="21" t="s">
        <v>150</v>
      </c>
      <c r="BE93" s="160">
        <f t="shared" si="4"/>
        <v>0</v>
      </c>
      <c r="BF93" s="160">
        <f t="shared" si="5"/>
        <v>0</v>
      </c>
      <c r="BG93" s="160">
        <f t="shared" si="6"/>
        <v>0</v>
      </c>
      <c r="BH93" s="160">
        <f t="shared" si="7"/>
        <v>0</v>
      </c>
      <c r="BI93" s="160">
        <f t="shared" si="8"/>
        <v>0</v>
      </c>
      <c r="BJ93" s="21" t="s">
        <v>11</v>
      </c>
      <c r="BK93" s="160">
        <f t="shared" si="9"/>
        <v>0</v>
      </c>
      <c r="BL93" s="21" t="s">
        <v>405</v>
      </c>
      <c r="BM93" s="21" t="s">
        <v>1243</v>
      </c>
    </row>
    <row r="94" spans="2:65" s="10" customFormat="1" ht="22.35" customHeight="1">
      <c r="B94" s="137"/>
      <c r="D94" s="138" t="s">
        <v>71</v>
      </c>
      <c r="E94" s="147" t="s">
        <v>1244</v>
      </c>
      <c r="F94" s="147" t="s">
        <v>1245</v>
      </c>
      <c r="J94" s="148">
        <f>BK94</f>
        <v>0</v>
      </c>
      <c r="L94" s="137"/>
      <c r="M94" s="141"/>
      <c r="N94" s="142"/>
      <c r="O94" s="142"/>
      <c r="P94" s="143">
        <f>SUM(P95:P103)</f>
        <v>0</v>
      </c>
      <c r="Q94" s="142"/>
      <c r="R94" s="143">
        <f>SUM(R95:R103)</f>
        <v>0</v>
      </c>
      <c r="S94" s="142"/>
      <c r="T94" s="144">
        <f>SUM(T95:T103)</f>
        <v>0</v>
      </c>
      <c r="AR94" s="138" t="s">
        <v>83</v>
      </c>
      <c r="AT94" s="145" t="s">
        <v>71</v>
      </c>
      <c r="AU94" s="145" t="s">
        <v>80</v>
      </c>
      <c r="AY94" s="138" t="s">
        <v>150</v>
      </c>
      <c r="BK94" s="146">
        <f>SUM(BK95:BK103)</f>
        <v>0</v>
      </c>
    </row>
    <row r="95" spans="2:65" s="1" customFormat="1" ht="16.5" customHeight="1">
      <c r="B95" s="149"/>
      <c r="C95" s="161" t="s">
        <v>186</v>
      </c>
      <c r="D95" s="161" t="s">
        <v>246</v>
      </c>
      <c r="E95" s="162" t="s">
        <v>1246</v>
      </c>
      <c r="F95" s="163" t="s">
        <v>1247</v>
      </c>
      <c r="G95" s="164" t="s">
        <v>194</v>
      </c>
      <c r="H95" s="165">
        <v>30</v>
      </c>
      <c r="I95" s="260"/>
      <c r="J95" s="166">
        <f t="shared" ref="J95:J103" si="10">ROUND(I95*H95,0)</f>
        <v>0</v>
      </c>
      <c r="K95" s="163" t="s">
        <v>5</v>
      </c>
      <c r="L95" s="167"/>
      <c r="M95" s="168" t="s">
        <v>5</v>
      </c>
      <c r="N95" s="169" t="s">
        <v>43</v>
      </c>
      <c r="O95" s="158">
        <v>0</v>
      </c>
      <c r="P95" s="158">
        <f t="shared" ref="P95:P103" si="11">O95*H95</f>
        <v>0</v>
      </c>
      <c r="Q95" s="158">
        <v>0</v>
      </c>
      <c r="R95" s="158">
        <f t="shared" ref="R95:R103" si="12">Q95*H95</f>
        <v>0</v>
      </c>
      <c r="S95" s="158">
        <v>0</v>
      </c>
      <c r="T95" s="159">
        <f t="shared" ref="T95:T103" si="13">S95*H95</f>
        <v>0</v>
      </c>
      <c r="AR95" s="21" t="s">
        <v>822</v>
      </c>
      <c r="AT95" s="21" t="s">
        <v>246</v>
      </c>
      <c r="AU95" s="21" t="s">
        <v>83</v>
      </c>
      <c r="AY95" s="21" t="s">
        <v>150</v>
      </c>
      <c r="BE95" s="160">
        <f t="shared" ref="BE95:BE103" si="14">IF(N95="základní",J95,0)</f>
        <v>0</v>
      </c>
      <c r="BF95" s="160">
        <f t="shared" ref="BF95:BF103" si="15">IF(N95="snížená",J95,0)</f>
        <v>0</v>
      </c>
      <c r="BG95" s="160">
        <f t="shared" ref="BG95:BG103" si="16">IF(N95="zákl. přenesená",J95,0)</f>
        <v>0</v>
      </c>
      <c r="BH95" s="160">
        <f t="shared" ref="BH95:BH103" si="17">IF(N95="sníž. přenesená",J95,0)</f>
        <v>0</v>
      </c>
      <c r="BI95" s="160">
        <f t="shared" ref="BI95:BI103" si="18">IF(N95="nulová",J95,0)</f>
        <v>0</v>
      </c>
      <c r="BJ95" s="21" t="s">
        <v>11</v>
      </c>
      <c r="BK95" s="160">
        <f t="shared" ref="BK95:BK103" si="19">ROUND(I95*H95,0)</f>
        <v>0</v>
      </c>
      <c r="BL95" s="21" t="s">
        <v>405</v>
      </c>
      <c r="BM95" s="21" t="s">
        <v>191</v>
      </c>
    </row>
    <row r="96" spans="2:65" s="1" customFormat="1" ht="16.5" customHeight="1">
      <c r="B96" s="149"/>
      <c r="C96" s="161" t="s">
        <v>191</v>
      </c>
      <c r="D96" s="161" t="s">
        <v>246</v>
      </c>
      <c r="E96" s="162" t="s">
        <v>1248</v>
      </c>
      <c r="F96" s="163" t="s">
        <v>1249</v>
      </c>
      <c r="G96" s="164" t="s">
        <v>194</v>
      </c>
      <c r="H96" s="165">
        <v>22</v>
      </c>
      <c r="I96" s="260"/>
      <c r="J96" s="166">
        <f t="shared" si="10"/>
        <v>0</v>
      </c>
      <c r="K96" s="163" t="s">
        <v>5</v>
      </c>
      <c r="L96" s="167"/>
      <c r="M96" s="168" t="s">
        <v>5</v>
      </c>
      <c r="N96" s="169" t="s">
        <v>43</v>
      </c>
      <c r="O96" s="158">
        <v>0</v>
      </c>
      <c r="P96" s="158">
        <f t="shared" si="11"/>
        <v>0</v>
      </c>
      <c r="Q96" s="158">
        <v>0</v>
      </c>
      <c r="R96" s="158">
        <f t="shared" si="12"/>
        <v>0</v>
      </c>
      <c r="S96" s="158">
        <v>0</v>
      </c>
      <c r="T96" s="159">
        <f t="shared" si="13"/>
        <v>0</v>
      </c>
      <c r="AR96" s="21" t="s">
        <v>822</v>
      </c>
      <c r="AT96" s="21" t="s">
        <v>246</v>
      </c>
      <c r="AU96" s="21" t="s">
        <v>83</v>
      </c>
      <c r="AY96" s="21" t="s">
        <v>150</v>
      </c>
      <c r="BE96" s="160">
        <f t="shared" si="14"/>
        <v>0</v>
      </c>
      <c r="BF96" s="160">
        <f t="shared" si="15"/>
        <v>0</v>
      </c>
      <c r="BG96" s="160">
        <f t="shared" si="16"/>
        <v>0</v>
      </c>
      <c r="BH96" s="160">
        <f t="shared" si="17"/>
        <v>0</v>
      </c>
      <c r="BI96" s="160">
        <f t="shared" si="18"/>
        <v>0</v>
      </c>
      <c r="BJ96" s="21" t="s">
        <v>11</v>
      </c>
      <c r="BK96" s="160">
        <f t="shared" si="19"/>
        <v>0</v>
      </c>
      <c r="BL96" s="21" t="s">
        <v>405</v>
      </c>
      <c r="BM96" s="21" t="s">
        <v>200</v>
      </c>
    </row>
    <row r="97" spans="2:65" s="1" customFormat="1" ht="16.5" customHeight="1">
      <c r="B97" s="149"/>
      <c r="C97" s="161" t="s">
        <v>196</v>
      </c>
      <c r="D97" s="161" t="s">
        <v>246</v>
      </c>
      <c r="E97" s="162" t="s">
        <v>1250</v>
      </c>
      <c r="F97" s="163" t="s">
        <v>1251</v>
      </c>
      <c r="G97" s="164" t="s">
        <v>194</v>
      </c>
      <c r="H97" s="165">
        <v>20</v>
      </c>
      <c r="I97" s="260"/>
      <c r="J97" s="166">
        <f t="shared" si="10"/>
        <v>0</v>
      </c>
      <c r="K97" s="163" t="s">
        <v>5</v>
      </c>
      <c r="L97" s="167"/>
      <c r="M97" s="168" t="s">
        <v>5</v>
      </c>
      <c r="N97" s="169" t="s">
        <v>43</v>
      </c>
      <c r="O97" s="158">
        <v>0</v>
      </c>
      <c r="P97" s="158">
        <f t="shared" si="11"/>
        <v>0</v>
      </c>
      <c r="Q97" s="158">
        <v>0</v>
      </c>
      <c r="R97" s="158">
        <f t="shared" si="12"/>
        <v>0</v>
      </c>
      <c r="S97" s="158">
        <v>0</v>
      </c>
      <c r="T97" s="159">
        <f t="shared" si="13"/>
        <v>0</v>
      </c>
      <c r="AR97" s="21" t="s">
        <v>822</v>
      </c>
      <c r="AT97" s="21" t="s">
        <v>246</v>
      </c>
      <c r="AU97" s="21" t="s">
        <v>83</v>
      </c>
      <c r="AY97" s="21" t="s">
        <v>150</v>
      </c>
      <c r="BE97" s="160">
        <f t="shared" si="14"/>
        <v>0</v>
      </c>
      <c r="BF97" s="160">
        <f t="shared" si="15"/>
        <v>0</v>
      </c>
      <c r="BG97" s="160">
        <f t="shared" si="16"/>
        <v>0</v>
      </c>
      <c r="BH97" s="160">
        <f t="shared" si="17"/>
        <v>0</v>
      </c>
      <c r="BI97" s="160">
        <f t="shared" si="18"/>
        <v>0</v>
      </c>
      <c r="BJ97" s="21" t="s">
        <v>11</v>
      </c>
      <c r="BK97" s="160">
        <f t="shared" si="19"/>
        <v>0</v>
      </c>
      <c r="BL97" s="21" t="s">
        <v>405</v>
      </c>
      <c r="BM97" s="21" t="s">
        <v>207</v>
      </c>
    </row>
    <row r="98" spans="2:65" s="1" customFormat="1" ht="16.5" customHeight="1">
      <c r="B98" s="149"/>
      <c r="C98" s="161" t="s">
        <v>200</v>
      </c>
      <c r="D98" s="161" t="s">
        <v>246</v>
      </c>
      <c r="E98" s="162" t="s">
        <v>1252</v>
      </c>
      <c r="F98" s="163" t="s">
        <v>1253</v>
      </c>
      <c r="G98" s="164" t="s">
        <v>840</v>
      </c>
      <c r="H98" s="165">
        <v>12</v>
      </c>
      <c r="I98" s="260"/>
      <c r="J98" s="166">
        <f t="shared" si="10"/>
        <v>0</v>
      </c>
      <c r="K98" s="163" t="s">
        <v>5</v>
      </c>
      <c r="L98" s="167"/>
      <c r="M98" s="168" t="s">
        <v>5</v>
      </c>
      <c r="N98" s="169" t="s">
        <v>43</v>
      </c>
      <c r="O98" s="158">
        <v>0</v>
      </c>
      <c r="P98" s="158">
        <f t="shared" si="11"/>
        <v>0</v>
      </c>
      <c r="Q98" s="158">
        <v>0</v>
      </c>
      <c r="R98" s="158">
        <f t="shared" si="12"/>
        <v>0</v>
      </c>
      <c r="S98" s="158">
        <v>0</v>
      </c>
      <c r="T98" s="159">
        <f t="shared" si="13"/>
        <v>0</v>
      </c>
      <c r="AR98" s="21" t="s">
        <v>822</v>
      </c>
      <c r="AT98" s="21" t="s">
        <v>246</v>
      </c>
      <c r="AU98" s="21" t="s">
        <v>83</v>
      </c>
      <c r="AY98" s="21" t="s">
        <v>150</v>
      </c>
      <c r="BE98" s="160">
        <f t="shared" si="14"/>
        <v>0</v>
      </c>
      <c r="BF98" s="160">
        <f t="shared" si="15"/>
        <v>0</v>
      </c>
      <c r="BG98" s="160">
        <f t="shared" si="16"/>
        <v>0</v>
      </c>
      <c r="BH98" s="160">
        <f t="shared" si="17"/>
        <v>0</v>
      </c>
      <c r="BI98" s="160">
        <f t="shared" si="18"/>
        <v>0</v>
      </c>
      <c r="BJ98" s="21" t="s">
        <v>11</v>
      </c>
      <c r="BK98" s="160">
        <f t="shared" si="19"/>
        <v>0</v>
      </c>
      <c r="BL98" s="21" t="s">
        <v>405</v>
      </c>
      <c r="BM98" s="21" t="s">
        <v>216</v>
      </c>
    </row>
    <row r="99" spans="2:65" s="1" customFormat="1" ht="16.5" customHeight="1">
      <c r="B99" s="149"/>
      <c r="C99" s="150" t="s">
        <v>12</v>
      </c>
      <c r="D99" s="150" t="s">
        <v>152</v>
      </c>
      <c r="E99" s="151" t="s">
        <v>1246</v>
      </c>
      <c r="F99" s="152" t="s">
        <v>1247</v>
      </c>
      <c r="G99" s="153" t="s">
        <v>194</v>
      </c>
      <c r="H99" s="154">
        <v>30</v>
      </c>
      <c r="I99" s="261"/>
      <c r="J99" s="155">
        <f t="shared" si="10"/>
        <v>0</v>
      </c>
      <c r="K99" s="152" t="s">
        <v>5</v>
      </c>
      <c r="L99" s="35"/>
      <c r="M99" s="156" t="s">
        <v>5</v>
      </c>
      <c r="N99" s="157" t="s">
        <v>43</v>
      </c>
      <c r="O99" s="158">
        <v>0</v>
      </c>
      <c r="P99" s="158">
        <f t="shared" si="11"/>
        <v>0</v>
      </c>
      <c r="Q99" s="158">
        <v>0</v>
      </c>
      <c r="R99" s="158">
        <f t="shared" si="12"/>
        <v>0</v>
      </c>
      <c r="S99" s="158">
        <v>0</v>
      </c>
      <c r="T99" s="159">
        <f t="shared" si="13"/>
        <v>0</v>
      </c>
      <c r="AR99" s="21" t="s">
        <v>405</v>
      </c>
      <c r="AT99" s="21" t="s">
        <v>152</v>
      </c>
      <c r="AU99" s="21" t="s">
        <v>83</v>
      </c>
      <c r="AY99" s="21" t="s">
        <v>150</v>
      </c>
      <c r="BE99" s="160">
        <f t="shared" si="14"/>
        <v>0</v>
      </c>
      <c r="BF99" s="160">
        <f t="shared" si="15"/>
        <v>0</v>
      </c>
      <c r="BG99" s="160">
        <f t="shared" si="16"/>
        <v>0</v>
      </c>
      <c r="BH99" s="160">
        <f t="shared" si="17"/>
        <v>0</v>
      </c>
      <c r="BI99" s="160">
        <f t="shared" si="18"/>
        <v>0</v>
      </c>
      <c r="BJ99" s="21" t="s">
        <v>11</v>
      </c>
      <c r="BK99" s="160">
        <f t="shared" si="19"/>
        <v>0</v>
      </c>
      <c r="BL99" s="21" t="s">
        <v>405</v>
      </c>
      <c r="BM99" s="21" t="s">
        <v>1254</v>
      </c>
    </row>
    <row r="100" spans="2:65" s="1" customFormat="1" ht="16.5" customHeight="1">
      <c r="B100" s="149"/>
      <c r="C100" s="150" t="s">
        <v>207</v>
      </c>
      <c r="D100" s="150" t="s">
        <v>152</v>
      </c>
      <c r="E100" s="151" t="s">
        <v>1248</v>
      </c>
      <c r="F100" s="152" t="s">
        <v>1249</v>
      </c>
      <c r="G100" s="153" t="s">
        <v>194</v>
      </c>
      <c r="H100" s="154">
        <v>22</v>
      </c>
      <c r="I100" s="261"/>
      <c r="J100" s="155">
        <f t="shared" si="10"/>
        <v>0</v>
      </c>
      <c r="K100" s="152" t="s">
        <v>5</v>
      </c>
      <c r="L100" s="35"/>
      <c r="M100" s="156" t="s">
        <v>5</v>
      </c>
      <c r="N100" s="157" t="s">
        <v>43</v>
      </c>
      <c r="O100" s="158">
        <v>0</v>
      </c>
      <c r="P100" s="158">
        <f t="shared" si="11"/>
        <v>0</v>
      </c>
      <c r="Q100" s="158">
        <v>0</v>
      </c>
      <c r="R100" s="158">
        <f t="shared" si="12"/>
        <v>0</v>
      </c>
      <c r="S100" s="158">
        <v>0</v>
      </c>
      <c r="T100" s="159">
        <f t="shared" si="13"/>
        <v>0</v>
      </c>
      <c r="AR100" s="21" t="s">
        <v>405</v>
      </c>
      <c r="AT100" s="21" t="s">
        <v>152</v>
      </c>
      <c r="AU100" s="21" t="s">
        <v>83</v>
      </c>
      <c r="AY100" s="21" t="s">
        <v>150</v>
      </c>
      <c r="BE100" s="160">
        <f t="shared" si="14"/>
        <v>0</v>
      </c>
      <c r="BF100" s="160">
        <f t="shared" si="15"/>
        <v>0</v>
      </c>
      <c r="BG100" s="160">
        <f t="shared" si="16"/>
        <v>0</v>
      </c>
      <c r="BH100" s="160">
        <f t="shared" si="17"/>
        <v>0</v>
      </c>
      <c r="BI100" s="160">
        <f t="shared" si="18"/>
        <v>0</v>
      </c>
      <c r="BJ100" s="21" t="s">
        <v>11</v>
      </c>
      <c r="BK100" s="160">
        <f t="shared" si="19"/>
        <v>0</v>
      </c>
      <c r="BL100" s="21" t="s">
        <v>405</v>
      </c>
      <c r="BM100" s="21" t="s">
        <v>1255</v>
      </c>
    </row>
    <row r="101" spans="2:65" s="1" customFormat="1" ht="16.5" customHeight="1">
      <c r="B101" s="149"/>
      <c r="C101" s="150" t="s">
        <v>212</v>
      </c>
      <c r="D101" s="150" t="s">
        <v>152</v>
      </c>
      <c r="E101" s="151" t="s">
        <v>1250</v>
      </c>
      <c r="F101" s="152" t="s">
        <v>1251</v>
      </c>
      <c r="G101" s="153" t="s">
        <v>194</v>
      </c>
      <c r="H101" s="154">
        <v>20</v>
      </c>
      <c r="I101" s="261"/>
      <c r="J101" s="155">
        <f t="shared" si="10"/>
        <v>0</v>
      </c>
      <c r="K101" s="152" t="s">
        <v>5</v>
      </c>
      <c r="L101" s="35"/>
      <c r="M101" s="156" t="s">
        <v>5</v>
      </c>
      <c r="N101" s="157" t="s">
        <v>43</v>
      </c>
      <c r="O101" s="158">
        <v>0</v>
      </c>
      <c r="P101" s="158">
        <f t="shared" si="11"/>
        <v>0</v>
      </c>
      <c r="Q101" s="158">
        <v>0</v>
      </c>
      <c r="R101" s="158">
        <f t="shared" si="12"/>
        <v>0</v>
      </c>
      <c r="S101" s="158">
        <v>0</v>
      </c>
      <c r="T101" s="159">
        <f t="shared" si="13"/>
        <v>0</v>
      </c>
      <c r="AR101" s="21" t="s">
        <v>405</v>
      </c>
      <c r="AT101" s="21" t="s">
        <v>152</v>
      </c>
      <c r="AU101" s="21" t="s">
        <v>83</v>
      </c>
      <c r="AY101" s="21" t="s">
        <v>150</v>
      </c>
      <c r="BE101" s="160">
        <f t="shared" si="14"/>
        <v>0</v>
      </c>
      <c r="BF101" s="160">
        <f t="shared" si="15"/>
        <v>0</v>
      </c>
      <c r="BG101" s="160">
        <f t="shared" si="16"/>
        <v>0</v>
      </c>
      <c r="BH101" s="160">
        <f t="shared" si="17"/>
        <v>0</v>
      </c>
      <c r="BI101" s="160">
        <f t="shared" si="18"/>
        <v>0</v>
      </c>
      <c r="BJ101" s="21" t="s">
        <v>11</v>
      </c>
      <c r="BK101" s="160">
        <f t="shared" si="19"/>
        <v>0</v>
      </c>
      <c r="BL101" s="21" t="s">
        <v>405</v>
      </c>
      <c r="BM101" s="21" t="s">
        <v>1256</v>
      </c>
    </row>
    <row r="102" spans="2:65" s="1" customFormat="1" ht="16.5" customHeight="1">
      <c r="B102" s="149"/>
      <c r="C102" s="150" t="s">
        <v>216</v>
      </c>
      <c r="D102" s="150" t="s">
        <v>152</v>
      </c>
      <c r="E102" s="151" t="s">
        <v>1252</v>
      </c>
      <c r="F102" s="152" t="s">
        <v>1253</v>
      </c>
      <c r="G102" s="153" t="s">
        <v>840</v>
      </c>
      <c r="H102" s="154">
        <v>12</v>
      </c>
      <c r="I102" s="261"/>
      <c r="J102" s="155">
        <f t="shared" si="10"/>
        <v>0</v>
      </c>
      <c r="K102" s="152" t="s">
        <v>5</v>
      </c>
      <c r="L102" s="35"/>
      <c r="M102" s="156" t="s">
        <v>5</v>
      </c>
      <c r="N102" s="157" t="s">
        <v>43</v>
      </c>
      <c r="O102" s="158">
        <v>0</v>
      </c>
      <c r="P102" s="158">
        <f t="shared" si="11"/>
        <v>0</v>
      </c>
      <c r="Q102" s="158">
        <v>0</v>
      </c>
      <c r="R102" s="158">
        <f t="shared" si="12"/>
        <v>0</v>
      </c>
      <c r="S102" s="158">
        <v>0</v>
      </c>
      <c r="T102" s="159">
        <f t="shared" si="13"/>
        <v>0</v>
      </c>
      <c r="AR102" s="21" t="s">
        <v>405</v>
      </c>
      <c r="AT102" s="21" t="s">
        <v>152</v>
      </c>
      <c r="AU102" s="21" t="s">
        <v>83</v>
      </c>
      <c r="AY102" s="21" t="s">
        <v>150</v>
      </c>
      <c r="BE102" s="160">
        <f t="shared" si="14"/>
        <v>0</v>
      </c>
      <c r="BF102" s="160">
        <f t="shared" si="15"/>
        <v>0</v>
      </c>
      <c r="BG102" s="160">
        <f t="shared" si="16"/>
        <v>0</v>
      </c>
      <c r="BH102" s="160">
        <f t="shared" si="17"/>
        <v>0</v>
      </c>
      <c r="BI102" s="160">
        <f t="shared" si="18"/>
        <v>0</v>
      </c>
      <c r="BJ102" s="21" t="s">
        <v>11</v>
      </c>
      <c r="BK102" s="160">
        <f t="shared" si="19"/>
        <v>0</v>
      </c>
      <c r="BL102" s="21" t="s">
        <v>405</v>
      </c>
      <c r="BM102" s="21" t="s">
        <v>1257</v>
      </c>
    </row>
    <row r="103" spans="2:65" s="1" customFormat="1" ht="16.5" customHeight="1">
      <c r="B103" s="149"/>
      <c r="C103" s="150" t="s">
        <v>220</v>
      </c>
      <c r="D103" s="150" t="s">
        <v>152</v>
      </c>
      <c r="E103" s="151" t="s">
        <v>1258</v>
      </c>
      <c r="F103" s="152" t="s">
        <v>1259</v>
      </c>
      <c r="G103" s="153" t="s">
        <v>194</v>
      </c>
      <c r="H103" s="154">
        <v>11</v>
      </c>
      <c r="I103" s="261"/>
      <c r="J103" s="155">
        <f t="shared" si="10"/>
        <v>0</v>
      </c>
      <c r="K103" s="152" t="s">
        <v>5</v>
      </c>
      <c r="L103" s="35"/>
      <c r="M103" s="156" t="s">
        <v>5</v>
      </c>
      <c r="N103" s="181" t="s">
        <v>43</v>
      </c>
      <c r="O103" s="179">
        <v>0</v>
      </c>
      <c r="P103" s="179">
        <f t="shared" si="11"/>
        <v>0</v>
      </c>
      <c r="Q103" s="179">
        <v>0</v>
      </c>
      <c r="R103" s="179">
        <f t="shared" si="12"/>
        <v>0</v>
      </c>
      <c r="S103" s="179">
        <v>0</v>
      </c>
      <c r="T103" s="180">
        <f t="shared" si="13"/>
        <v>0</v>
      </c>
      <c r="AR103" s="21" t="s">
        <v>405</v>
      </c>
      <c r="AT103" s="21" t="s">
        <v>152</v>
      </c>
      <c r="AU103" s="21" t="s">
        <v>83</v>
      </c>
      <c r="AY103" s="21" t="s">
        <v>150</v>
      </c>
      <c r="BE103" s="160">
        <f t="shared" si="14"/>
        <v>0</v>
      </c>
      <c r="BF103" s="160">
        <f t="shared" si="15"/>
        <v>0</v>
      </c>
      <c r="BG103" s="160">
        <f t="shared" si="16"/>
        <v>0</v>
      </c>
      <c r="BH103" s="160">
        <f t="shared" si="17"/>
        <v>0</v>
      </c>
      <c r="BI103" s="160">
        <f t="shared" si="18"/>
        <v>0</v>
      </c>
      <c r="BJ103" s="21" t="s">
        <v>11</v>
      </c>
      <c r="BK103" s="160">
        <f t="shared" si="19"/>
        <v>0</v>
      </c>
      <c r="BL103" s="21" t="s">
        <v>405</v>
      </c>
      <c r="BM103" s="21" t="s">
        <v>1260</v>
      </c>
    </row>
    <row r="104" spans="2:65" s="1" customFormat="1" ht="6.95" customHeight="1"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35"/>
    </row>
  </sheetData>
  <autoFilter ref="C79:K103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86" activePane="bottomLeft" state="frozen"/>
      <selection pane="bottomLeft" activeCell="I89" sqref="I8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300" t="s">
        <v>99</v>
      </c>
      <c r="H1" s="300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4" t="s">
        <v>8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21" t="s">
        <v>97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80</v>
      </c>
    </row>
    <row r="4" spans="1:70" ht="36.950000000000003" customHeight="1">
      <c r="B4" s="25"/>
      <c r="C4" s="26"/>
      <c r="D4" s="27" t="s">
        <v>103</v>
      </c>
      <c r="E4" s="26"/>
      <c r="F4" s="26"/>
      <c r="G4" s="26"/>
      <c r="H4" s="26"/>
      <c r="I4" s="26"/>
      <c r="J4" s="26"/>
      <c r="K4" s="28"/>
      <c r="M4" s="29" t="s">
        <v>14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1" t="str">
        <f>'Rekapitulace stavby'!K6</f>
        <v>Přístavba výtahu 2.ZŠ Husitská, pavilon U12</v>
      </c>
      <c r="F7" s="302"/>
      <c r="G7" s="302"/>
      <c r="H7" s="302"/>
      <c r="I7" s="26"/>
      <c r="J7" s="26"/>
      <c r="K7" s="28"/>
    </row>
    <row r="8" spans="1:70" s="1" customFormat="1" ht="15">
      <c r="B8" s="35"/>
      <c r="C8" s="36"/>
      <c r="D8" s="33" t="s">
        <v>104</v>
      </c>
      <c r="E8" s="36"/>
      <c r="F8" s="36"/>
      <c r="G8" s="36"/>
      <c r="H8" s="36"/>
      <c r="I8" s="36"/>
      <c r="J8" s="36"/>
      <c r="K8" s="39"/>
    </row>
    <row r="9" spans="1:70" s="1" customFormat="1" ht="36.950000000000003" customHeight="1">
      <c r="B9" s="35"/>
      <c r="C9" s="36"/>
      <c r="D9" s="36"/>
      <c r="E9" s="303" t="s">
        <v>1261</v>
      </c>
      <c r="F9" s="304"/>
      <c r="G9" s="304"/>
      <c r="H9" s="304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5" customHeight="1">
      <c r="B11" s="35"/>
      <c r="C11" s="36"/>
      <c r="D11" s="33" t="s">
        <v>20</v>
      </c>
      <c r="E11" s="36"/>
      <c r="F11" s="31" t="s">
        <v>5</v>
      </c>
      <c r="G11" s="36"/>
      <c r="H11" s="36"/>
      <c r="I11" s="33" t="s">
        <v>21</v>
      </c>
      <c r="J11" s="31" t="s">
        <v>5</v>
      </c>
      <c r="K11" s="39"/>
    </row>
    <row r="12" spans="1:70" s="1" customFormat="1" ht="14.45" customHeight="1">
      <c r="B12" s="35"/>
      <c r="C12" s="36"/>
      <c r="D12" s="33" t="s">
        <v>22</v>
      </c>
      <c r="E12" s="36"/>
      <c r="F12" s="31" t="s">
        <v>23</v>
      </c>
      <c r="G12" s="36"/>
      <c r="H12" s="36"/>
      <c r="I12" s="33" t="s">
        <v>24</v>
      </c>
      <c r="J12" s="96" t="str">
        <f>'Rekapitulace stavby'!AN8</f>
        <v>31. 1. 2017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5" customHeight="1">
      <c r="B14" s="35"/>
      <c r="C14" s="36"/>
      <c r="D14" s="33" t="s">
        <v>28</v>
      </c>
      <c r="E14" s="36"/>
      <c r="F14" s="36"/>
      <c r="G14" s="36"/>
      <c r="H14" s="36"/>
      <c r="I14" s="33" t="s">
        <v>29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30</v>
      </c>
      <c r="F15" s="36"/>
      <c r="G15" s="36"/>
      <c r="H15" s="36"/>
      <c r="I15" s="33" t="s">
        <v>31</v>
      </c>
      <c r="J15" s="31" t="s">
        <v>5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5" customHeight="1">
      <c r="B17" s="35"/>
      <c r="C17" s="36"/>
      <c r="D17" s="33" t="s">
        <v>32</v>
      </c>
      <c r="E17" s="36"/>
      <c r="F17" s="36"/>
      <c r="G17" s="36"/>
      <c r="H17" s="36"/>
      <c r="I17" s="33" t="s">
        <v>29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31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5" customHeight="1">
      <c r="B20" s="35"/>
      <c r="C20" s="36"/>
      <c r="D20" s="33" t="s">
        <v>34</v>
      </c>
      <c r="E20" s="36"/>
      <c r="F20" s="36"/>
      <c r="G20" s="36"/>
      <c r="H20" s="36"/>
      <c r="I20" s="33" t="s">
        <v>29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35</v>
      </c>
      <c r="F21" s="36"/>
      <c r="G21" s="36"/>
      <c r="H21" s="36"/>
      <c r="I21" s="33" t="s">
        <v>31</v>
      </c>
      <c r="J21" s="31" t="s">
        <v>5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5" customHeight="1">
      <c r="B23" s="35"/>
      <c r="C23" s="36"/>
      <c r="D23" s="33" t="s">
        <v>37</v>
      </c>
      <c r="E23" s="36"/>
      <c r="F23" s="36"/>
      <c r="G23" s="36"/>
      <c r="H23" s="36"/>
      <c r="I23" s="36"/>
      <c r="J23" s="36"/>
      <c r="K23" s="39"/>
    </row>
    <row r="24" spans="2:11" s="6" customFormat="1" ht="16.5" customHeight="1">
      <c r="B24" s="97"/>
      <c r="C24" s="98"/>
      <c r="D24" s="98"/>
      <c r="E24" s="286" t="s">
        <v>5</v>
      </c>
      <c r="F24" s="286"/>
      <c r="G24" s="286"/>
      <c r="H24" s="286"/>
      <c r="I24" s="98"/>
      <c r="J24" s="98"/>
      <c r="K24" s="99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38</v>
      </c>
      <c r="E27" s="36"/>
      <c r="F27" s="36"/>
      <c r="G27" s="36"/>
      <c r="H27" s="36"/>
      <c r="I27" s="36"/>
      <c r="J27" s="102">
        <f>ROUND(J86,0)</f>
        <v>0</v>
      </c>
      <c r="K27" s="39"/>
    </row>
    <row r="28" spans="2:11" s="1" customFormat="1" ht="6.95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5" customHeight="1">
      <c r="B29" s="35"/>
      <c r="C29" s="36"/>
      <c r="D29" s="36"/>
      <c r="E29" s="36"/>
      <c r="F29" s="40" t="s">
        <v>40</v>
      </c>
      <c r="G29" s="36"/>
      <c r="H29" s="36"/>
      <c r="I29" s="40" t="s">
        <v>39</v>
      </c>
      <c r="J29" s="40" t="s">
        <v>41</v>
      </c>
      <c r="K29" s="39"/>
    </row>
    <row r="30" spans="2:11" s="1" customFormat="1" ht="14.45" customHeight="1">
      <c r="B30" s="35"/>
      <c r="C30" s="36"/>
      <c r="D30" s="43" t="s">
        <v>42</v>
      </c>
      <c r="E30" s="43" t="s">
        <v>43</v>
      </c>
      <c r="F30" s="103">
        <f>ROUND(SUM(BE86:BE105), 0)</f>
        <v>0</v>
      </c>
      <c r="G30" s="36"/>
      <c r="H30" s="36"/>
      <c r="I30" s="104">
        <v>0.21</v>
      </c>
      <c r="J30" s="103">
        <f>ROUND(ROUND((SUM(BE86:BE105)), 0)*I30, 0)</f>
        <v>0</v>
      </c>
      <c r="K30" s="39"/>
    </row>
    <row r="31" spans="2:11" s="1" customFormat="1" ht="14.45" customHeight="1">
      <c r="B31" s="35"/>
      <c r="C31" s="36"/>
      <c r="D31" s="36"/>
      <c r="E31" s="43" t="s">
        <v>44</v>
      </c>
      <c r="F31" s="103">
        <f>ROUND(SUM(BF86:BF105), 0)</f>
        <v>0</v>
      </c>
      <c r="G31" s="36"/>
      <c r="H31" s="36"/>
      <c r="I31" s="104">
        <v>0.15</v>
      </c>
      <c r="J31" s="103">
        <f>ROUND(ROUND((SUM(BF86:BF105)), 0)*I31, 0)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45</v>
      </c>
      <c r="F32" s="103">
        <f>ROUND(SUM(BG86:BG105), 0)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46</v>
      </c>
      <c r="F33" s="103">
        <f>ROUND(SUM(BH86:BH105), 0)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47</v>
      </c>
      <c r="F34" s="103">
        <f>ROUND(SUM(BI86:BI105), 0)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48</v>
      </c>
      <c r="E36" s="65"/>
      <c r="F36" s="65"/>
      <c r="G36" s="107" t="s">
        <v>49</v>
      </c>
      <c r="H36" s="108" t="s">
        <v>50</v>
      </c>
      <c r="I36" s="65"/>
      <c r="J36" s="109">
        <f>SUM(J27:J34)</f>
        <v>0</v>
      </c>
      <c r="K36" s="110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5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50000000000003" customHeight="1">
      <c r="B42" s="35"/>
      <c r="C42" s="27" t="s">
        <v>106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5" customHeight="1">
      <c r="B44" s="35"/>
      <c r="C44" s="33" t="s">
        <v>18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1" t="str">
        <f>E7</f>
        <v>Přístavba výtahu 2.ZŠ Husitská, pavilon U12</v>
      </c>
      <c r="F45" s="302"/>
      <c r="G45" s="302"/>
      <c r="H45" s="302"/>
      <c r="I45" s="36"/>
      <c r="J45" s="36"/>
      <c r="K45" s="39"/>
    </row>
    <row r="46" spans="2:11" s="1" customFormat="1" ht="14.45" customHeight="1">
      <c r="B46" s="35"/>
      <c r="C46" s="33" t="s">
        <v>104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3" t="str">
        <f>E9</f>
        <v>7 - Vedlejší náklady</v>
      </c>
      <c r="F47" s="304"/>
      <c r="G47" s="304"/>
      <c r="H47" s="304"/>
      <c r="I47" s="3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22</v>
      </c>
      <c r="D49" s="36"/>
      <c r="E49" s="36"/>
      <c r="F49" s="31" t="str">
        <f>F12</f>
        <v>Nová Paka</v>
      </c>
      <c r="G49" s="36"/>
      <c r="H49" s="36"/>
      <c r="I49" s="33" t="s">
        <v>24</v>
      </c>
      <c r="J49" s="96" t="str">
        <f>IF(J12="","",J12)</f>
        <v>31. 1. 2017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5">
      <c r="B51" s="35"/>
      <c r="C51" s="33" t="s">
        <v>28</v>
      </c>
      <c r="D51" s="36"/>
      <c r="E51" s="36"/>
      <c r="F51" s="31" t="str">
        <f>E15</f>
        <v>ZŠ Nová Paka, Husitská 1695</v>
      </c>
      <c r="G51" s="36"/>
      <c r="H51" s="36"/>
      <c r="I51" s="33" t="s">
        <v>34</v>
      </c>
      <c r="J51" s="286" t="str">
        <f>E21</f>
        <v>Ateliér ADIP, Střelecká 437, Hradec Králové</v>
      </c>
      <c r="K51" s="39"/>
    </row>
    <row r="52" spans="2:47" s="1" customFormat="1" ht="14.45" customHeight="1">
      <c r="B52" s="35"/>
      <c r="C52" s="33" t="s">
        <v>32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107</v>
      </c>
      <c r="D54" s="105"/>
      <c r="E54" s="105"/>
      <c r="F54" s="105"/>
      <c r="G54" s="105"/>
      <c r="H54" s="105"/>
      <c r="I54" s="105"/>
      <c r="J54" s="113" t="s">
        <v>108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109</v>
      </c>
      <c r="D56" s="36"/>
      <c r="E56" s="36"/>
      <c r="F56" s="36"/>
      <c r="G56" s="36"/>
      <c r="H56" s="36"/>
      <c r="I56" s="36"/>
      <c r="J56" s="102">
        <f>J86</f>
        <v>0</v>
      </c>
      <c r="K56" s="39"/>
      <c r="AU56" s="21" t="s">
        <v>110</v>
      </c>
    </row>
    <row r="57" spans="2:47" s="7" customFormat="1" ht="24.95" customHeight="1">
      <c r="B57" s="116"/>
      <c r="C57" s="117"/>
      <c r="D57" s="118" t="s">
        <v>1262</v>
      </c>
      <c r="E57" s="119"/>
      <c r="F57" s="119"/>
      <c r="G57" s="119"/>
      <c r="H57" s="119"/>
      <c r="I57" s="119"/>
      <c r="J57" s="120">
        <f>J87</f>
        <v>0</v>
      </c>
      <c r="K57" s="121"/>
    </row>
    <row r="58" spans="2:47" s="8" customFormat="1" ht="19.899999999999999" customHeight="1">
      <c r="B58" s="122"/>
      <c r="C58" s="123"/>
      <c r="D58" s="124" t="s">
        <v>1263</v>
      </c>
      <c r="E58" s="125"/>
      <c r="F58" s="125"/>
      <c r="G58" s="125"/>
      <c r="H58" s="125"/>
      <c r="I58" s="125"/>
      <c r="J58" s="126">
        <f>J88</f>
        <v>0</v>
      </c>
      <c r="K58" s="127"/>
    </row>
    <row r="59" spans="2:47" s="8" customFormat="1" ht="19.899999999999999" customHeight="1">
      <c r="B59" s="122"/>
      <c r="C59" s="123"/>
      <c r="D59" s="124" t="s">
        <v>1264</v>
      </c>
      <c r="E59" s="125"/>
      <c r="F59" s="125"/>
      <c r="G59" s="125"/>
      <c r="H59" s="125"/>
      <c r="I59" s="125"/>
      <c r="J59" s="126">
        <f>J90</f>
        <v>0</v>
      </c>
      <c r="K59" s="127"/>
    </row>
    <row r="60" spans="2:47" s="8" customFormat="1" ht="19.899999999999999" customHeight="1">
      <c r="B60" s="122"/>
      <c r="C60" s="123"/>
      <c r="D60" s="124" t="s">
        <v>1265</v>
      </c>
      <c r="E60" s="125"/>
      <c r="F60" s="125"/>
      <c r="G60" s="125"/>
      <c r="H60" s="125"/>
      <c r="I60" s="125"/>
      <c r="J60" s="126">
        <f>J92</f>
        <v>0</v>
      </c>
      <c r="K60" s="127"/>
    </row>
    <row r="61" spans="2:47" s="8" customFormat="1" ht="19.899999999999999" customHeight="1">
      <c r="B61" s="122"/>
      <c r="C61" s="123"/>
      <c r="D61" s="124" t="s">
        <v>1266</v>
      </c>
      <c r="E61" s="125"/>
      <c r="F61" s="125"/>
      <c r="G61" s="125"/>
      <c r="H61" s="125"/>
      <c r="I61" s="125"/>
      <c r="J61" s="126">
        <f>J94</f>
        <v>0</v>
      </c>
      <c r="K61" s="127"/>
    </row>
    <row r="62" spans="2:47" s="8" customFormat="1" ht="19.899999999999999" customHeight="1">
      <c r="B62" s="122"/>
      <c r="C62" s="123"/>
      <c r="D62" s="124" t="s">
        <v>1267</v>
      </c>
      <c r="E62" s="125"/>
      <c r="F62" s="125"/>
      <c r="G62" s="125"/>
      <c r="H62" s="125"/>
      <c r="I62" s="125"/>
      <c r="J62" s="126">
        <f>J96</f>
        <v>0</v>
      </c>
      <c r="K62" s="127"/>
    </row>
    <row r="63" spans="2:47" s="8" customFormat="1" ht="19.899999999999999" customHeight="1">
      <c r="B63" s="122"/>
      <c r="C63" s="123"/>
      <c r="D63" s="124" t="s">
        <v>1268</v>
      </c>
      <c r="E63" s="125"/>
      <c r="F63" s="125"/>
      <c r="G63" s="125"/>
      <c r="H63" s="125"/>
      <c r="I63" s="125"/>
      <c r="J63" s="126">
        <f>J98</f>
        <v>0</v>
      </c>
      <c r="K63" s="127"/>
    </row>
    <row r="64" spans="2:47" s="8" customFormat="1" ht="19.899999999999999" customHeight="1">
      <c r="B64" s="122"/>
      <c r="C64" s="123"/>
      <c r="D64" s="124" t="s">
        <v>1269</v>
      </c>
      <c r="E64" s="125"/>
      <c r="F64" s="125"/>
      <c r="G64" s="125"/>
      <c r="H64" s="125"/>
      <c r="I64" s="125"/>
      <c r="J64" s="126">
        <f>J100</f>
        <v>0</v>
      </c>
      <c r="K64" s="127"/>
    </row>
    <row r="65" spans="2:12" s="8" customFormat="1" ht="19.899999999999999" customHeight="1">
      <c r="B65" s="122"/>
      <c r="C65" s="123"/>
      <c r="D65" s="124" t="s">
        <v>1270</v>
      </c>
      <c r="E65" s="125"/>
      <c r="F65" s="125"/>
      <c r="G65" s="125"/>
      <c r="H65" s="125"/>
      <c r="I65" s="125"/>
      <c r="J65" s="126">
        <f>J102</f>
        <v>0</v>
      </c>
      <c r="K65" s="127"/>
    </row>
    <row r="66" spans="2:12" s="8" customFormat="1" ht="19.899999999999999" customHeight="1">
      <c r="B66" s="122"/>
      <c r="C66" s="123"/>
      <c r="D66" s="124" t="s">
        <v>1271</v>
      </c>
      <c r="E66" s="125"/>
      <c r="F66" s="125"/>
      <c r="G66" s="125"/>
      <c r="H66" s="125"/>
      <c r="I66" s="125"/>
      <c r="J66" s="126">
        <f>J104</f>
        <v>0</v>
      </c>
      <c r="K66" s="127"/>
    </row>
    <row r="67" spans="2:12" s="1" customFormat="1" ht="21.75" customHeight="1">
      <c r="B67" s="35"/>
      <c r="C67" s="36"/>
      <c r="D67" s="36"/>
      <c r="E67" s="36"/>
      <c r="F67" s="36"/>
      <c r="G67" s="36"/>
      <c r="H67" s="36"/>
      <c r="I67" s="36"/>
      <c r="J67" s="36"/>
      <c r="K67" s="39"/>
    </row>
    <row r="68" spans="2:12" s="1" customFormat="1" ht="6.95" customHeight="1">
      <c r="B68" s="50"/>
      <c r="C68" s="51"/>
      <c r="D68" s="51"/>
      <c r="E68" s="51"/>
      <c r="F68" s="51"/>
      <c r="G68" s="51"/>
      <c r="H68" s="51"/>
      <c r="I68" s="51"/>
      <c r="J68" s="51"/>
      <c r="K68" s="52"/>
    </row>
    <row r="72" spans="2:12" s="1" customFormat="1" ht="6.95" customHeight="1"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35"/>
    </row>
    <row r="73" spans="2:12" s="1" customFormat="1" ht="36.950000000000003" customHeight="1">
      <c r="B73" s="35"/>
      <c r="C73" s="55" t="s">
        <v>134</v>
      </c>
      <c r="L73" s="35"/>
    </row>
    <row r="74" spans="2:12" s="1" customFormat="1" ht="6.95" customHeight="1">
      <c r="B74" s="35"/>
      <c r="L74" s="35"/>
    </row>
    <row r="75" spans="2:12" s="1" customFormat="1" ht="14.45" customHeight="1">
      <c r="B75" s="35"/>
      <c r="C75" s="57" t="s">
        <v>18</v>
      </c>
      <c r="L75" s="35"/>
    </row>
    <row r="76" spans="2:12" s="1" customFormat="1" ht="16.5" customHeight="1">
      <c r="B76" s="35"/>
      <c r="E76" s="297" t="str">
        <f>E7</f>
        <v>Přístavba výtahu 2.ZŠ Husitská, pavilon U12</v>
      </c>
      <c r="F76" s="298"/>
      <c r="G76" s="298"/>
      <c r="H76" s="298"/>
      <c r="L76" s="35"/>
    </row>
    <row r="77" spans="2:12" s="1" customFormat="1" ht="14.45" customHeight="1">
      <c r="B77" s="35"/>
      <c r="C77" s="57" t="s">
        <v>104</v>
      </c>
      <c r="L77" s="35"/>
    </row>
    <row r="78" spans="2:12" s="1" customFormat="1" ht="17.25" customHeight="1">
      <c r="B78" s="35"/>
      <c r="E78" s="280" t="str">
        <f>E9</f>
        <v>7 - Vedlejší náklady</v>
      </c>
      <c r="F78" s="299"/>
      <c r="G78" s="299"/>
      <c r="H78" s="299"/>
      <c r="L78" s="35"/>
    </row>
    <row r="79" spans="2:12" s="1" customFormat="1" ht="6.95" customHeight="1">
      <c r="B79" s="35"/>
      <c r="L79" s="35"/>
    </row>
    <row r="80" spans="2:12" s="1" customFormat="1" ht="18" customHeight="1">
      <c r="B80" s="35"/>
      <c r="C80" s="57" t="s">
        <v>22</v>
      </c>
      <c r="F80" s="128" t="str">
        <f>F12</f>
        <v>Nová Paka</v>
      </c>
      <c r="I80" s="57" t="s">
        <v>24</v>
      </c>
      <c r="J80" s="61" t="str">
        <f>IF(J12="","",J12)</f>
        <v>31. 1. 2017</v>
      </c>
      <c r="L80" s="35"/>
    </row>
    <row r="81" spans="2:65" s="1" customFormat="1" ht="6.95" customHeight="1">
      <c r="B81" s="35"/>
      <c r="L81" s="35"/>
    </row>
    <row r="82" spans="2:65" s="1" customFormat="1" ht="15">
      <c r="B82" s="35"/>
      <c r="C82" s="57" t="s">
        <v>28</v>
      </c>
      <c r="F82" s="128" t="str">
        <f>E15</f>
        <v>ZŠ Nová Paka, Husitská 1695</v>
      </c>
      <c r="I82" s="57" t="s">
        <v>34</v>
      </c>
      <c r="J82" s="128" t="str">
        <f>E21</f>
        <v>Ateliér ADIP, Střelecká 437, Hradec Králové</v>
      </c>
      <c r="L82" s="35"/>
    </row>
    <row r="83" spans="2:65" s="1" customFormat="1" ht="14.45" customHeight="1">
      <c r="B83" s="35"/>
      <c r="C83" s="57" t="s">
        <v>32</v>
      </c>
      <c r="F83" s="128" t="str">
        <f>IF(E18="","",E18)</f>
        <v xml:space="preserve"> </v>
      </c>
      <c r="L83" s="35"/>
    </row>
    <row r="84" spans="2:65" s="1" customFormat="1" ht="10.35" customHeight="1">
      <c r="B84" s="35"/>
      <c r="L84" s="35"/>
    </row>
    <row r="85" spans="2:65" s="9" customFormat="1" ht="29.25" customHeight="1">
      <c r="B85" s="129"/>
      <c r="C85" s="130" t="s">
        <v>135</v>
      </c>
      <c r="D85" s="131" t="s">
        <v>57</v>
      </c>
      <c r="E85" s="131" t="s">
        <v>53</v>
      </c>
      <c r="F85" s="131" t="s">
        <v>136</v>
      </c>
      <c r="G85" s="131" t="s">
        <v>137</v>
      </c>
      <c r="H85" s="131" t="s">
        <v>138</v>
      </c>
      <c r="I85" s="131" t="s">
        <v>139</v>
      </c>
      <c r="J85" s="131" t="s">
        <v>108</v>
      </c>
      <c r="K85" s="132" t="s">
        <v>140</v>
      </c>
      <c r="L85" s="129"/>
      <c r="M85" s="67" t="s">
        <v>141</v>
      </c>
      <c r="N85" s="68" t="s">
        <v>42</v>
      </c>
      <c r="O85" s="68" t="s">
        <v>142</v>
      </c>
      <c r="P85" s="68" t="s">
        <v>143</v>
      </c>
      <c r="Q85" s="68" t="s">
        <v>144</v>
      </c>
      <c r="R85" s="68" t="s">
        <v>145</v>
      </c>
      <c r="S85" s="68" t="s">
        <v>146</v>
      </c>
      <c r="T85" s="69" t="s">
        <v>147</v>
      </c>
    </row>
    <row r="86" spans="2:65" s="1" customFormat="1" ht="29.25" customHeight="1">
      <c r="B86" s="35"/>
      <c r="C86" s="71" t="s">
        <v>109</v>
      </c>
      <c r="J86" s="133">
        <f>BK86</f>
        <v>0</v>
      </c>
      <c r="L86" s="35"/>
      <c r="M86" s="70"/>
      <c r="N86" s="62"/>
      <c r="O86" s="62"/>
      <c r="P86" s="134">
        <f>P87</f>
        <v>0</v>
      </c>
      <c r="Q86" s="62"/>
      <c r="R86" s="134">
        <f>R87</f>
        <v>0</v>
      </c>
      <c r="S86" s="62"/>
      <c r="T86" s="135">
        <f>T87</f>
        <v>0</v>
      </c>
      <c r="AT86" s="21" t="s">
        <v>71</v>
      </c>
      <c r="AU86" s="21" t="s">
        <v>110</v>
      </c>
      <c r="BK86" s="136">
        <f>BK87</f>
        <v>0</v>
      </c>
    </row>
    <row r="87" spans="2:65" s="10" customFormat="1" ht="37.35" customHeight="1">
      <c r="B87" s="137"/>
      <c r="D87" s="138" t="s">
        <v>71</v>
      </c>
      <c r="E87" s="139" t="s">
        <v>1272</v>
      </c>
      <c r="F87" s="139" t="s">
        <v>1273</v>
      </c>
      <c r="J87" s="140">
        <f>BK87</f>
        <v>0</v>
      </c>
      <c r="L87" s="137"/>
      <c r="M87" s="141"/>
      <c r="N87" s="142"/>
      <c r="O87" s="142"/>
      <c r="P87" s="143">
        <f>P88+P90+P92+P94+P96+P98+P100+P102+P104</f>
        <v>0</v>
      </c>
      <c r="Q87" s="142"/>
      <c r="R87" s="143">
        <f>R88+R90+R92+R94+R96+R98+R100+R102+R104</f>
        <v>0</v>
      </c>
      <c r="S87" s="142"/>
      <c r="T87" s="144">
        <f>T88+T90+T92+T94+T96+T98+T100+T102+T104</f>
        <v>0</v>
      </c>
      <c r="AR87" s="138" t="s">
        <v>89</v>
      </c>
      <c r="AT87" s="145" t="s">
        <v>71</v>
      </c>
      <c r="AU87" s="145" t="s">
        <v>72</v>
      </c>
      <c r="AY87" s="138" t="s">
        <v>150</v>
      </c>
      <c r="BK87" s="146">
        <f>BK88+BK90+BK92+BK94+BK96+BK98+BK100+BK102+BK104</f>
        <v>0</v>
      </c>
    </row>
    <row r="88" spans="2:65" s="10" customFormat="1" ht="19.899999999999999" customHeight="1">
      <c r="B88" s="137"/>
      <c r="D88" s="138" t="s">
        <v>71</v>
      </c>
      <c r="E88" s="147" t="s">
        <v>1274</v>
      </c>
      <c r="F88" s="147" t="s">
        <v>1275</v>
      </c>
      <c r="J88" s="148">
        <f>BK88</f>
        <v>0</v>
      </c>
      <c r="L88" s="137"/>
      <c r="M88" s="141"/>
      <c r="N88" s="142"/>
      <c r="O88" s="142"/>
      <c r="P88" s="143">
        <f>P89</f>
        <v>0</v>
      </c>
      <c r="Q88" s="142"/>
      <c r="R88" s="143">
        <f>R89</f>
        <v>0</v>
      </c>
      <c r="S88" s="142"/>
      <c r="T88" s="144">
        <f>T89</f>
        <v>0</v>
      </c>
      <c r="AR88" s="138" t="s">
        <v>89</v>
      </c>
      <c r="AT88" s="145" t="s">
        <v>71</v>
      </c>
      <c r="AU88" s="145" t="s">
        <v>11</v>
      </c>
      <c r="AY88" s="138" t="s">
        <v>150</v>
      </c>
      <c r="BK88" s="146">
        <f>BK89</f>
        <v>0</v>
      </c>
    </row>
    <row r="89" spans="2:65" s="1" customFormat="1" ht="16.5" customHeight="1">
      <c r="B89" s="149"/>
      <c r="C89" s="150" t="s">
        <v>11</v>
      </c>
      <c r="D89" s="150" t="s">
        <v>152</v>
      </c>
      <c r="E89" s="151" t="s">
        <v>1276</v>
      </c>
      <c r="F89" s="152" t="s">
        <v>1275</v>
      </c>
      <c r="G89" s="153" t="s">
        <v>1277</v>
      </c>
      <c r="H89" s="154">
        <v>1</v>
      </c>
      <c r="I89" s="261">
        <v>0</v>
      </c>
      <c r="J89" s="155">
        <f>ROUND(I89*H89,0)</f>
        <v>0</v>
      </c>
      <c r="K89" s="152" t="s">
        <v>156</v>
      </c>
      <c r="L89" s="35"/>
      <c r="M89" s="156" t="s">
        <v>5</v>
      </c>
      <c r="N89" s="157" t="s">
        <v>43</v>
      </c>
      <c r="O89" s="158">
        <v>0</v>
      </c>
      <c r="P89" s="158">
        <f>O89*H89</f>
        <v>0</v>
      </c>
      <c r="Q89" s="158">
        <v>0</v>
      </c>
      <c r="R89" s="158">
        <f>Q89*H89</f>
        <v>0</v>
      </c>
      <c r="S89" s="158">
        <v>0</v>
      </c>
      <c r="T89" s="159">
        <f>S89*H89</f>
        <v>0</v>
      </c>
      <c r="AR89" s="21" t="s">
        <v>1278</v>
      </c>
      <c r="AT89" s="21" t="s">
        <v>152</v>
      </c>
      <c r="AU89" s="21" t="s">
        <v>80</v>
      </c>
      <c r="AY89" s="21" t="s">
        <v>150</v>
      </c>
      <c r="BE89" s="160">
        <f>IF(N89="základní",J89,0)</f>
        <v>0</v>
      </c>
      <c r="BF89" s="160">
        <f>IF(N89="snížená",J89,0)</f>
        <v>0</v>
      </c>
      <c r="BG89" s="160">
        <f>IF(N89="zákl. přenesená",J89,0)</f>
        <v>0</v>
      </c>
      <c r="BH89" s="160">
        <f>IF(N89="sníž. přenesená",J89,0)</f>
        <v>0</v>
      </c>
      <c r="BI89" s="160">
        <f>IF(N89="nulová",J89,0)</f>
        <v>0</v>
      </c>
      <c r="BJ89" s="21" t="s">
        <v>11</v>
      </c>
      <c r="BK89" s="160">
        <f>ROUND(I89*H89,0)</f>
        <v>0</v>
      </c>
      <c r="BL89" s="21" t="s">
        <v>1278</v>
      </c>
      <c r="BM89" s="21" t="s">
        <v>1279</v>
      </c>
    </row>
    <row r="90" spans="2:65" s="10" customFormat="1" ht="29.85" customHeight="1">
      <c r="B90" s="137"/>
      <c r="D90" s="138" t="s">
        <v>71</v>
      </c>
      <c r="E90" s="147" t="s">
        <v>1280</v>
      </c>
      <c r="F90" s="147" t="s">
        <v>1281</v>
      </c>
      <c r="J90" s="148">
        <f>BK90</f>
        <v>0</v>
      </c>
      <c r="L90" s="137"/>
      <c r="M90" s="141"/>
      <c r="N90" s="142"/>
      <c r="O90" s="142"/>
      <c r="P90" s="143">
        <f>P91</f>
        <v>0</v>
      </c>
      <c r="Q90" s="142"/>
      <c r="R90" s="143">
        <f>R91</f>
        <v>0</v>
      </c>
      <c r="S90" s="142"/>
      <c r="T90" s="144">
        <f>T91</f>
        <v>0</v>
      </c>
      <c r="AR90" s="138" t="s">
        <v>89</v>
      </c>
      <c r="AT90" s="145" t="s">
        <v>71</v>
      </c>
      <c r="AU90" s="145" t="s">
        <v>11</v>
      </c>
      <c r="AY90" s="138" t="s">
        <v>150</v>
      </c>
      <c r="BK90" s="146">
        <f>BK91</f>
        <v>0</v>
      </c>
    </row>
    <row r="91" spans="2:65" s="1" customFormat="1" ht="16.5" customHeight="1">
      <c r="B91" s="149"/>
      <c r="C91" s="150" t="s">
        <v>80</v>
      </c>
      <c r="D91" s="150" t="s">
        <v>152</v>
      </c>
      <c r="E91" s="151" t="s">
        <v>1282</v>
      </c>
      <c r="F91" s="152" t="s">
        <v>1281</v>
      </c>
      <c r="G91" s="153" t="s">
        <v>1277</v>
      </c>
      <c r="H91" s="154">
        <v>1</v>
      </c>
      <c r="I91" s="261">
        <v>0</v>
      </c>
      <c r="J91" s="155">
        <f>ROUND(I91*H91,0)</f>
        <v>0</v>
      </c>
      <c r="K91" s="152" t="s">
        <v>156</v>
      </c>
      <c r="L91" s="35"/>
      <c r="M91" s="156" t="s">
        <v>5</v>
      </c>
      <c r="N91" s="157" t="s">
        <v>43</v>
      </c>
      <c r="O91" s="158">
        <v>0</v>
      </c>
      <c r="P91" s="158">
        <f>O91*H91</f>
        <v>0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AR91" s="21" t="s">
        <v>1278</v>
      </c>
      <c r="AT91" s="21" t="s">
        <v>152</v>
      </c>
      <c r="AU91" s="21" t="s">
        <v>80</v>
      </c>
      <c r="AY91" s="21" t="s">
        <v>150</v>
      </c>
      <c r="BE91" s="160">
        <f>IF(N91="základní",J91,0)</f>
        <v>0</v>
      </c>
      <c r="BF91" s="160">
        <f>IF(N91="snížená",J91,0)</f>
        <v>0</v>
      </c>
      <c r="BG91" s="160">
        <f>IF(N91="zákl. přenesená",J91,0)</f>
        <v>0</v>
      </c>
      <c r="BH91" s="160">
        <f>IF(N91="sníž. přenesená",J91,0)</f>
        <v>0</v>
      </c>
      <c r="BI91" s="160">
        <f>IF(N91="nulová",J91,0)</f>
        <v>0</v>
      </c>
      <c r="BJ91" s="21" t="s">
        <v>11</v>
      </c>
      <c r="BK91" s="160">
        <f>ROUND(I91*H91,0)</f>
        <v>0</v>
      </c>
      <c r="BL91" s="21" t="s">
        <v>1278</v>
      </c>
      <c r="BM91" s="21" t="s">
        <v>1283</v>
      </c>
    </row>
    <row r="92" spans="2:65" s="10" customFormat="1" ht="29.85" customHeight="1">
      <c r="B92" s="137"/>
      <c r="D92" s="138" t="s">
        <v>71</v>
      </c>
      <c r="E92" s="147" t="s">
        <v>1284</v>
      </c>
      <c r="F92" s="147" t="s">
        <v>1285</v>
      </c>
      <c r="J92" s="148">
        <f>BK92</f>
        <v>0</v>
      </c>
      <c r="L92" s="137"/>
      <c r="M92" s="141"/>
      <c r="N92" s="142"/>
      <c r="O92" s="142"/>
      <c r="P92" s="143">
        <f>P93</f>
        <v>0</v>
      </c>
      <c r="Q92" s="142"/>
      <c r="R92" s="143">
        <f>R93</f>
        <v>0</v>
      </c>
      <c r="S92" s="142"/>
      <c r="T92" s="144">
        <f>T93</f>
        <v>0</v>
      </c>
      <c r="AR92" s="138" t="s">
        <v>89</v>
      </c>
      <c r="AT92" s="145" t="s">
        <v>71</v>
      </c>
      <c r="AU92" s="145" t="s">
        <v>11</v>
      </c>
      <c r="AY92" s="138" t="s">
        <v>150</v>
      </c>
      <c r="BK92" s="146">
        <f>BK93</f>
        <v>0</v>
      </c>
    </row>
    <row r="93" spans="2:65" s="1" customFormat="1" ht="16.5" customHeight="1">
      <c r="B93" s="149"/>
      <c r="C93" s="150" t="s">
        <v>83</v>
      </c>
      <c r="D93" s="150" t="s">
        <v>152</v>
      </c>
      <c r="E93" s="151" t="s">
        <v>1286</v>
      </c>
      <c r="F93" s="152" t="s">
        <v>1285</v>
      </c>
      <c r="G93" s="153" t="s">
        <v>1277</v>
      </c>
      <c r="H93" s="154">
        <v>1</v>
      </c>
      <c r="I93" s="261">
        <v>0</v>
      </c>
      <c r="J93" s="155">
        <f>ROUND(I93*H93,0)</f>
        <v>0</v>
      </c>
      <c r="K93" s="152" t="s">
        <v>156</v>
      </c>
      <c r="L93" s="35"/>
      <c r="M93" s="156" t="s">
        <v>5</v>
      </c>
      <c r="N93" s="157" t="s">
        <v>43</v>
      </c>
      <c r="O93" s="158">
        <v>0</v>
      </c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21" t="s">
        <v>1278</v>
      </c>
      <c r="AT93" s="21" t="s">
        <v>152</v>
      </c>
      <c r="AU93" s="21" t="s">
        <v>80</v>
      </c>
      <c r="AY93" s="21" t="s">
        <v>150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21" t="s">
        <v>11</v>
      </c>
      <c r="BK93" s="160">
        <f>ROUND(I93*H93,0)</f>
        <v>0</v>
      </c>
      <c r="BL93" s="21" t="s">
        <v>1278</v>
      </c>
      <c r="BM93" s="21" t="s">
        <v>1287</v>
      </c>
    </row>
    <row r="94" spans="2:65" s="10" customFormat="1" ht="29.85" customHeight="1">
      <c r="B94" s="137"/>
      <c r="D94" s="138" t="s">
        <v>71</v>
      </c>
      <c r="E94" s="147" t="s">
        <v>1288</v>
      </c>
      <c r="F94" s="147" t="s">
        <v>1289</v>
      </c>
      <c r="J94" s="148">
        <f>BK94</f>
        <v>0</v>
      </c>
      <c r="L94" s="137"/>
      <c r="M94" s="141"/>
      <c r="N94" s="142"/>
      <c r="O94" s="142"/>
      <c r="P94" s="143">
        <f>P95</f>
        <v>0</v>
      </c>
      <c r="Q94" s="142"/>
      <c r="R94" s="143">
        <f>R95</f>
        <v>0</v>
      </c>
      <c r="S94" s="142"/>
      <c r="T94" s="144">
        <f>T95</f>
        <v>0</v>
      </c>
      <c r="AR94" s="138" t="s">
        <v>89</v>
      </c>
      <c r="AT94" s="145" t="s">
        <v>71</v>
      </c>
      <c r="AU94" s="145" t="s">
        <v>11</v>
      </c>
      <c r="AY94" s="138" t="s">
        <v>150</v>
      </c>
      <c r="BK94" s="146">
        <f>BK95</f>
        <v>0</v>
      </c>
    </row>
    <row r="95" spans="2:65" s="1" customFormat="1" ht="16.5" customHeight="1">
      <c r="B95" s="149"/>
      <c r="C95" s="150" t="s">
        <v>86</v>
      </c>
      <c r="D95" s="150" t="s">
        <v>152</v>
      </c>
      <c r="E95" s="151" t="s">
        <v>1290</v>
      </c>
      <c r="F95" s="152" t="s">
        <v>1289</v>
      </c>
      <c r="G95" s="153" t="s">
        <v>1277</v>
      </c>
      <c r="H95" s="154">
        <v>1</v>
      </c>
      <c r="I95" s="261">
        <v>0</v>
      </c>
      <c r="J95" s="155">
        <f>ROUND(I95*H95,0)</f>
        <v>0</v>
      </c>
      <c r="K95" s="152" t="s">
        <v>156</v>
      </c>
      <c r="L95" s="35"/>
      <c r="M95" s="156" t="s">
        <v>5</v>
      </c>
      <c r="N95" s="157" t="s">
        <v>43</v>
      </c>
      <c r="O95" s="158">
        <v>0</v>
      </c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21" t="s">
        <v>1278</v>
      </c>
      <c r="AT95" s="21" t="s">
        <v>152</v>
      </c>
      <c r="AU95" s="21" t="s">
        <v>80</v>
      </c>
      <c r="AY95" s="21" t="s">
        <v>150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21" t="s">
        <v>11</v>
      </c>
      <c r="BK95" s="160">
        <f>ROUND(I95*H95,0)</f>
        <v>0</v>
      </c>
      <c r="BL95" s="21" t="s">
        <v>1278</v>
      </c>
      <c r="BM95" s="21" t="s">
        <v>1291</v>
      </c>
    </row>
    <row r="96" spans="2:65" s="10" customFormat="1" ht="29.85" customHeight="1">
      <c r="B96" s="137"/>
      <c r="D96" s="138" t="s">
        <v>71</v>
      </c>
      <c r="E96" s="147" t="s">
        <v>1292</v>
      </c>
      <c r="F96" s="147" t="s">
        <v>1293</v>
      </c>
      <c r="J96" s="148">
        <f>BK96</f>
        <v>0</v>
      </c>
      <c r="L96" s="137"/>
      <c r="M96" s="141"/>
      <c r="N96" s="142"/>
      <c r="O96" s="142"/>
      <c r="P96" s="143">
        <f>P97</f>
        <v>0</v>
      </c>
      <c r="Q96" s="142"/>
      <c r="R96" s="143">
        <f>R97</f>
        <v>0</v>
      </c>
      <c r="S96" s="142"/>
      <c r="T96" s="144">
        <f>T97</f>
        <v>0</v>
      </c>
      <c r="AR96" s="138" t="s">
        <v>89</v>
      </c>
      <c r="AT96" s="145" t="s">
        <v>71</v>
      </c>
      <c r="AU96" s="145" t="s">
        <v>11</v>
      </c>
      <c r="AY96" s="138" t="s">
        <v>150</v>
      </c>
      <c r="BK96" s="146">
        <f>BK97</f>
        <v>0</v>
      </c>
    </row>
    <row r="97" spans="2:65" s="1" customFormat="1" ht="16.5" customHeight="1">
      <c r="B97" s="149"/>
      <c r="C97" s="150" t="s">
        <v>89</v>
      </c>
      <c r="D97" s="150" t="s">
        <v>152</v>
      </c>
      <c r="E97" s="151" t="s">
        <v>1294</v>
      </c>
      <c r="F97" s="152" t="s">
        <v>1293</v>
      </c>
      <c r="G97" s="153" t="s">
        <v>1277</v>
      </c>
      <c r="H97" s="154">
        <v>1</v>
      </c>
      <c r="I97" s="261">
        <v>0</v>
      </c>
      <c r="J97" s="155">
        <f>ROUND(I97*H97,0)</f>
        <v>0</v>
      </c>
      <c r="K97" s="152" t="s">
        <v>156</v>
      </c>
      <c r="L97" s="35"/>
      <c r="M97" s="156" t="s">
        <v>5</v>
      </c>
      <c r="N97" s="157" t="s">
        <v>43</v>
      </c>
      <c r="O97" s="158">
        <v>0</v>
      </c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21" t="s">
        <v>1278</v>
      </c>
      <c r="AT97" s="21" t="s">
        <v>152</v>
      </c>
      <c r="AU97" s="21" t="s">
        <v>80</v>
      </c>
      <c r="AY97" s="21" t="s">
        <v>150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21" t="s">
        <v>11</v>
      </c>
      <c r="BK97" s="160">
        <f>ROUND(I97*H97,0)</f>
        <v>0</v>
      </c>
      <c r="BL97" s="21" t="s">
        <v>1278</v>
      </c>
      <c r="BM97" s="21" t="s">
        <v>1295</v>
      </c>
    </row>
    <row r="98" spans="2:65" s="10" customFormat="1" ht="29.85" customHeight="1">
      <c r="B98" s="137"/>
      <c r="D98" s="138" t="s">
        <v>71</v>
      </c>
      <c r="E98" s="147" t="s">
        <v>1296</v>
      </c>
      <c r="F98" s="147" t="s">
        <v>1297</v>
      </c>
      <c r="J98" s="148">
        <f>BK98</f>
        <v>0</v>
      </c>
      <c r="L98" s="137"/>
      <c r="M98" s="141"/>
      <c r="N98" s="142"/>
      <c r="O98" s="142"/>
      <c r="P98" s="143">
        <f>P99</f>
        <v>0</v>
      </c>
      <c r="Q98" s="142"/>
      <c r="R98" s="143">
        <f>R99</f>
        <v>0</v>
      </c>
      <c r="S98" s="142"/>
      <c r="T98" s="144">
        <f>T99</f>
        <v>0</v>
      </c>
      <c r="AR98" s="138" t="s">
        <v>89</v>
      </c>
      <c r="AT98" s="145" t="s">
        <v>71</v>
      </c>
      <c r="AU98" s="145" t="s">
        <v>11</v>
      </c>
      <c r="AY98" s="138" t="s">
        <v>150</v>
      </c>
      <c r="BK98" s="146">
        <f>BK99</f>
        <v>0</v>
      </c>
    </row>
    <row r="99" spans="2:65" s="1" customFormat="1" ht="16.5" customHeight="1">
      <c r="B99" s="149"/>
      <c r="C99" s="150" t="s">
        <v>92</v>
      </c>
      <c r="D99" s="150" t="s">
        <v>152</v>
      </c>
      <c r="E99" s="151" t="s">
        <v>1298</v>
      </c>
      <c r="F99" s="152" t="s">
        <v>1297</v>
      </c>
      <c r="G99" s="153" t="s">
        <v>1277</v>
      </c>
      <c r="H99" s="154">
        <v>1</v>
      </c>
      <c r="I99" s="261">
        <v>0</v>
      </c>
      <c r="J99" s="155">
        <f>ROUND(I99*H99,0)</f>
        <v>0</v>
      </c>
      <c r="K99" s="152" t="s">
        <v>156</v>
      </c>
      <c r="L99" s="35"/>
      <c r="M99" s="156" t="s">
        <v>5</v>
      </c>
      <c r="N99" s="157" t="s">
        <v>43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21" t="s">
        <v>1278</v>
      </c>
      <c r="AT99" s="21" t="s">
        <v>152</v>
      </c>
      <c r="AU99" s="21" t="s">
        <v>80</v>
      </c>
      <c r="AY99" s="21" t="s">
        <v>150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21" t="s">
        <v>11</v>
      </c>
      <c r="BK99" s="160">
        <f>ROUND(I99*H99,0)</f>
        <v>0</v>
      </c>
      <c r="BL99" s="21" t="s">
        <v>1278</v>
      </c>
      <c r="BM99" s="21" t="s">
        <v>1299</v>
      </c>
    </row>
    <row r="100" spans="2:65" s="10" customFormat="1" ht="29.85" customHeight="1">
      <c r="B100" s="137"/>
      <c r="D100" s="138" t="s">
        <v>71</v>
      </c>
      <c r="E100" s="147" t="s">
        <v>1300</v>
      </c>
      <c r="F100" s="147" t="s">
        <v>1301</v>
      </c>
      <c r="J100" s="148">
        <f>BK100</f>
        <v>0</v>
      </c>
      <c r="L100" s="137"/>
      <c r="M100" s="141"/>
      <c r="N100" s="142"/>
      <c r="O100" s="142"/>
      <c r="P100" s="143">
        <f>P101</f>
        <v>0</v>
      </c>
      <c r="Q100" s="142"/>
      <c r="R100" s="143">
        <f>R101</f>
        <v>0</v>
      </c>
      <c r="S100" s="142"/>
      <c r="T100" s="144">
        <f>T101</f>
        <v>0</v>
      </c>
      <c r="AR100" s="138" t="s">
        <v>89</v>
      </c>
      <c r="AT100" s="145" t="s">
        <v>71</v>
      </c>
      <c r="AU100" s="145" t="s">
        <v>11</v>
      </c>
      <c r="AY100" s="138" t="s">
        <v>150</v>
      </c>
      <c r="BK100" s="146">
        <f>BK101</f>
        <v>0</v>
      </c>
    </row>
    <row r="101" spans="2:65" s="1" customFormat="1" ht="16.5" customHeight="1">
      <c r="B101" s="149"/>
      <c r="C101" s="150" t="s">
        <v>95</v>
      </c>
      <c r="D101" s="150" t="s">
        <v>152</v>
      </c>
      <c r="E101" s="151" t="s">
        <v>1302</v>
      </c>
      <c r="F101" s="152" t="s">
        <v>1301</v>
      </c>
      <c r="G101" s="153" t="s">
        <v>1277</v>
      </c>
      <c r="H101" s="154">
        <v>1</v>
      </c>
      <c r="I101" s="261">
        <v>0</v>
      </c>
      <c r="J101" s="155">
        <f>ROUND(I101*H101,0)</f>
        <v>0</v>
      </c>
      <c r="K101" s="152" t="s">
        <v>156</v>
      </c>
      <c r="L101" s="35"/>
      <c r="M101" s="156" t="s">
        <v>5</v>
      </c>
      <c r="N101" s="157" t="s">
        <v>43</v>
      </c>
      <c r="O101" s="158">
        <v>0</v>
      </c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21" t="s">
        <v>1278</v>
      </c>
      <c r="AT101" s="21" t="s">
        <v>152</v>
      </c>
      <c r="AU101" s="21" t="s">
        <v>80</v>
      </c>
      <c r="AY101" s="21" t="s">
        <v>150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21" t="s">
        <v>11</v>
      </c>
      <c r="BK101" s="160">
        <f>ROUND(I101*H101,0)</f>
        <v>0</v>
      </c>
      <c r="BL101" s="21" t="s">
        <v>1278</v>
      </c>
      <c r="BM101" s="21" t="s">
        <v>1303</v>
      </c>
    </row>
    <row r="102" spans="2:65" s="10" customFormat="1" ht="29.85" customHeight="1">
      <c r="B102" s="137"/>
      <c r="D102" s="138" t="s">
        <v>71</v>
      </c>
      <c r="E102" s="147" t="s">
        <v>1304</v>
      </c>
      <c r="F102" s="147" t="s">
        <v>1305</v>
      </c>
      <c r="J102" s="148">
        <f>BK102</f>
        <v>0</v>
      </c>
      <c r="L102" s="137"/>
      <c r="M102" s="141"/>
      <c r="N102" s="142"/>
      <c r="O102" s="142"/>
      <c r="P102" s="143">
        <f>P103</f>
        <v>0</v>
      </c>
      <c r="Q102" s="142"/>
      <c r="R102" s="143">
        <f>R103</f>
        <v>0</v>
      </c>
      <c r="S102" s="142"/>
      <c r="T102" s="144">
        <f>T103</f>
        <v>0</v>
      </c>
      <c r="AR102" s="138" t="s">
        <v>89</v>
      </c>
      <c r="AT102" s="145" t="s">
        <v>71</v>
      </c>
      <c r="AU102" s="145" t="s">
        <v>11</v>
      </c>
      <c r="AY102" s="138" t="s">
        <v>150</v>
      </c>
      <c r="BK102" s="146">
        <f>BK103</f>
        <v>0</v>
      </c>
    </row>
    <row r="103" spans="2:65" s="1" customFormat="1" ht="16.5" customHeight="1">
      <c r="B103" s="149"/>
      <c r="C103" s="150" t="s">
        <v>176</v>
      </c>
      <c r="D103" s="150" t="s">
        <v>152</v>
      </c>
      <c r="E103" s="151" t="s">
        <v>1306</v>
      </c>
      <c r="F103" s="152" t="s">
        <v>1307</v>
      </c>
      <c r="G103" s="153" t="s">
        <v>1277</v>
      </c>
      <c r="H103" s="154">
        <v>1</v>
      </c>
      <c r="I103" s="261">
        <v>0</v>
      </c>
      <c r="J103" s="155">
        <f>ROUND(I103*H103,0)</f>
        <v>0</v>
      </c>
      <c r="K103" s="152" t="s">
        <v>156</v>
      </c>
      <c r="L103" s="35"/>
      <c r="M103" s="156" t="s">
        <v>5</v>
      </c>
      <c r="N103" s="157" t="s">
        <v>43</v>
      </c>
      <c r="O103" s="158">
        <v>0</v>
      </c>
      <c r="P103" s="158">
        <f>O103*H103</f>
        <v>0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21" t="s">
        <v>1278</v>
      </c>
      <c r="AT103" s="21" t="s">
        <v>152</v>
      </c>
      <c r="AU103" s="21" t="s">
        <v>80</v>
      </c>
      <c r="AY103" s="21" t="s">
        <v>150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21" t="s">
        <v>11</v>
      </c>
      <c r="BK103" s="160">
        <f>ROUND(I103*H103,0)</f>
        <v>0</v>
      </c>
      <c r="BL103" s="21" t="s">
        <v>1278</v>
      </c>
      <c r="BM103" s="21" t="s">
        <v>1308</v>
      </c>
    </row>
    <row r="104" spans="2:65" s="10" customFormat="1" ht="29.85" customHeight="1">
      <c r="B104" s="137"/>
      <c r="D104" s="138" t="s">
        <v>71</v>
      </c>
      <c r="E104" s="147" t="s">
        <v>1309</v>
      </c>
      <c r="F104" s="147" t="s">
        <v>1310</v>
      </c>
      <c r="J104" s="148">
        <f>BK104</f>
        <v>0</v>
      </c>
      <c r="L104" s="137"/>
      <c r="M104" s="141"/>
      <c r="N104" s="142"/>
      <c r="O104" s="142"/>
      <c r="P104" s="143">
        <f>P105</f>
        <v>0</v>
      </c>
      <c r="Q104" s="142"/>
      <c r="R104" s="143">
        <f>R105</f>
        <v>0</v>
      </c>
      <c r="S104" s="142"/>
      <c r="T104" s="144">
        <f>T105</f>
        <v>0</v>
      </c>
      <c r="AR104" s="138" t="s">
        <v>89</v>
      </c>
      <c r="AT104" s="145" t="s">
        <v>71</v>
      </c>
      <c r="AU104" s="145" t="s">
        <v>11</v>
      </c>
      <c r="AY104" s="138" t="s">
        <v>150</v>
      </c>
      <c r="BK104" s="146">
        <f>BK105</f>
        <v>0</v>
      </c>
    </row>
    <row r="105" spans="2:65" s="1" customFormat="1" ht="16.5" customHeight="1">
      <c r="B105" s="149"/>
      <c r="C105" s="150" t="s">
        <v>181</v>
      </c>
      <c r="D105" s="150" t="s">
        <v>152</v>
      </c>
      <c r="E105" s="151" t="s">
        <v>1311</v>
      </c>
      <c r="F105" s="152" t="s">
        <v>1310</v>
      </c>
      <c r="G105" s="153" t="s">
        <v>1277</v>
      </c>
      <c r="H105" s="154">
        <v>1</v>
      </c>
      <c r="I105" s="261">
        <v>0</v>
      </c>
      <c r="J105" s="155">
        <f>ROUND(I105*H105,0)</f>
        <v>0</v>
      </c>
      <c r="K105" s="152" t="s">
        <v>156</v>
      </c>
      <c r="L105" s="35"/>
      <c r="M105" s="156" t="s">
        <v>5</v>
      </c>
      <c r="N105" s="181" t="s">
        <v>43</v>
      </c>
      <c r="O105" s="179">
        <v>0</v>
      </c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21" t="s">
        <v>1278</v>
      </c>
      <c r="AT105" s="21" t="s">
        <v>152</v>
      </c>
      <c r="AU105" s="21" t="s">
        <v>80</v>
      </c>
      <c r="AY105" s="21" t="s">
        <v>150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21" t="s">
        <v>11</v>
      </c>
      <c r="BK105" s="160">
        <f>ROUND(I105*H105,0)</f>
        <v>0</v>
      </c>
      <c r="BL105" s="21" t="s">
        <v>1278</v>
      </c>
      <c r="BM105" s="21" t="s">
        <v>1312</v>
      </c>
    </row>
    <row r="106" spans="2:65" s="1" customFormat="1" ht="6.95" customHeight="1"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35"/>
    </row>
  </sheetData>
  <autoFilter ref="C85:K105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82" customWidth="1"/>
    <col min="2" max="2" width="1.6640625" style="182" customWidth="1"/>
    <col min="3" max="4" width="5" style="182" customWidth="1"/>
    <col min="5" max="5" width="11.6640625" style="182" customWidth="1"/>
    <col min="6" max="6" width="9.1640625" style="182" customWidth="1"/>
    <col min="7" max="7" width="5" style="182" customWidth="1"/>
    <col min="8" max="8" width="77.83203125" style="182" customWidth="1"/>
    <col min="9" max="10" width="20" style="182" customWidth="1"/>
    <col min="11" max="11" width="1.6640625" style="182" customWidth="1"/>
  </cols>
  <sheetData>
    <row r="1" spans="2:11" ht="37.5" customHeight="1"/>
    <row r="2" spans="2:11" ht="7.5" customHeight="1">
      <c r="B2" s="183"/>
      <c r="C2" s="184"/>
      <c r="D2" s="184"/>
      <c r="E2" s="184"/>
      <c r="F2" s="184"/>
      <c r="G2" s="184"/>
      <c r="H2" s="184"/>
      <c r="I2" s="184"/>
      <c r="J2" s="184"/>
      <c r="K2" s="185"/>
    </row>
    <row r="3" spans="2:11" s="12" customFormat="1" ht="45" customHeight="1">
      <c r="B3" s="186"/>
      <c r="C3" s="306" t="s">
        <v>1313</v>
      </c>
      <c r="D3" s="306"/>
      <c r="E3" s="306"/>
      <c r="F3" s="306"/>
      <c r="G3" s="306"/>
      <c r="H3" s="306"/>
      <c r="I3" s="306"/>
      <c r="J3" s="306"/>
      <c r="K3" s="187"/>
    </row>
    <row r="4" spans="2:11" ht="25.5" customHeight="1">
      <c r="B4" s="188"/>
      <c r="C4" s="307" t="s">
        <v>1314</v>
      </c>
      <c r="D4" s="307"/>
      <c r="E4" s="307"/>
      <c r="F4" s="307"/>
      <c r="G4" s="307"/>
      <c r="H4" s="307"/>
      <c r="I4" s="307"/>
      <c r="J4" s="307"/>
      <c r="K4" s="189"/>
    </row>
    <row r="5" spans="2:11" ht="5.25" customHeight="1">
      <c r="B5" s="188"/>
      <c r="C5" s="190"/>
      <c r="D5" s="190"/>
      <c r="E5" s="190"/>
      <c r="F5" s="190"/>
      <c r="G5" s="190"/>
      <c r="H5" s="190"/>
      <c r="I5" s="190"/>
      <c r="J5" s="190"/>
      <c r="K5" s="189"/>
    </row>
    <row r="6" spans="2:11" ht="15" customHeight="1">
      <c r="B6" s="188"/>
      <c r="C6" s="305" t="s">
        <v>1315</v>
      </c>
      <c r="D6" s="305"/>
      <c r="E6" s="305"/>
      <c r="F6" s="305"/>
      <c r="G6" s="305"/>
      <c r="H6" s="305"/>
      <c r="I6" s="305"/>
      <c r="J6" s="305"/>
      <c r="K6" s="189"/>
    </row>
    <row r="7" spans="2:11" ht="15" customHeight="1">
      <c r="B7" s="192"/>
      <c r="C7" s="305" t="s">
        <v>1316</v>
      </c>
      <c r="D7" s="305"/>
      <c r="E7" s="305"/>
      <c r="F7" s="305"/>
      <c r="G7" s="305"/>
      <c r="H7" s="305"/>
      <c r="I7" s="305"/>
      <c r="J7" s="305"/>
      <c r="K7" s="189"/>
    </row>
    <row r="8" spans="2:11" ht="12.75" customHeight="1">
      <c r="B8" s="192"/>
      <c r="C8" s="191"/>
      <c r="D8" s="191"/>
      <c r="E8" s="191"/>
      <c r="F8" s="191"/>
      <c r="G8" s="191"/>
      <c r="H8" s="191"/>
      <c r="I8" s="191"/>
      <c r="J8" s="191"/>
      <c r="K8" s="189"/>
    </row>
    <row r="9" spans="2:11" ht="15" customHeight="1">
      <c r="B9" s="192"/>
      <c r="C9" s="305" t="s">
        <v>1317</v>
      </c>
      <c r="D9" s="305"/>
      <c r="E9" s="305"/>
      <c r="F9" s="305"/>
      <c r="G9" s="305"/>
      <c r="H9" s="305"/>
      <c r="I9" s="305"/>
      <c r="J9" s="305"/>
      <c r="K9" s="189"/>
    </row>
    <row r="10" spans="2:11" ht="15" customHeight="1">
      <c r="B10" s="192"/>
      <c r="C10" s="191"/>
      <c r="D10" s="305" t="s">
        <v>1318</v>
      </c>
      <c r="E10" s="305"/>
      <c r="F10" s="305"/>
      <c r="G10" s="305"/>
      <c r="H10" s="305"/>
      <c r="I10" s="305"/>
      <c r="J10" s="305"/>
      <c r="K10" s="189"/>
    </row>
    <row r="11" spans="2:11" ht="15" customHeight="1">
      <c r="B11" s="192"/>
      <c r="C11" s="193"/>
      <c r="D11" s="305" t="s">
        <v>1319</v>
      </c>
      <c r="E11" s="305"/>
      <c r="F11" s="305"/>
      <c r="G11" s="305"/>
      <c r="H11" s="305"/>
      <c r="I11" s="305"/>
      <c r="J11" s="305"/>
      <c r="K11" s="189"/>
    </row>
    <row r="12" spans="2:11" ht="12.75" customHeight="1">
      <c r="B12" s="192"/>
      <c r="C12" s="193"/>
      <c r="D12" s="193"/>
      <c r="E12" s="193"/>
      <c r="F12" s="193"/>
      <c r="G12" s="193"/>
      <c r="H12" s="193"/>
      <c r="I12" s="193"/>
      <c r="J12" s="193"/>
      <c r="K12" s="189"/>
    </row>
    <row r="13" spans="2:11" ht="15" customHeight="1">
      <c r="B13" s="192"/>
      <c r="C13" s="193"/>
      <c r="D13" s="305" t="s">
        <v>1320</v>
      </c>
      <c r="E13" s="305"/>
      <c r="F13" s="305"/>
      <c r="G13" s="305"/>
      <c r="H13" s="305"/>
      <c r="I13" s="305"/>
      <c r="J13" s="305"/>
      <c r="K13" s="189"/>
    </row>
    <row r="14" spans="2:11" ht="15" customHeight="1">
      <c r="B14" s="192"/>
      <c r="C14" s="193"/>
      <c r="D14" s="305" t="s">
        <v>1321</v>
      </c>
      <c r="E14" s="305"/>
      <c r="F14" s="305"/>
      <c r="G14" s="305"/>
      <c r="H14" s="305"/>
      <c r="I14" s="305"/>
      <c r="J14" s="305"/>
      <c r="K14" s="189"/>
    </row>
    <row r="15" spans="2:11" ht="15" customHeight="1">
      <c r="B15" s="192"/>
      <c r="C15" s="193"/>
      <c r="D15" s="305" t="s">
        <v>1322</v>
      </c>
      <c r="E15" s="305"/>
      <c r="F15" s="305"/>
      <c r="G15" s="305"/>
      <c r="H15" s="305"/>
      <c r="I15" s="305"/>
      <c r="J15" s="305"/>
      <c r="K15" s="189"/>
    </row>
    <row r="16" spans="2:11" ht="15" customHeight="1">
      <c r="B16" s="192"/>
      <c r="C16" s="193"/>
      <c r="D16" s="193"/>
      <c r="E16" s="194" t="s">
        <v>78</v>
      </c>
      <c r="F16" s="305" t="s">
        <v>1323</v>
      </c>
      <c r="G16" s="305"/>
      <c r="H16" s="305"/>
      <c r="I16" s="305"/>
      <c r="J16" s="305"/>
      <c r="K16" s="189"/>
    </row>
    <row r="17" spans="2:11" ht="15" customHeight="1">
      <c r="B17" s="192"/>
      <c r="C17" s="193"/>
      <c r="D17" s="193"/>
      <c r="E17" s="194" t="s">
        <v>1324</v>
      </c>
      <c r="F17" s="305" t="s">
        <v>1325</v>
      </c>
      <c r="G17" s="305"/>
      <c r="H17" s="305"/>
      <c r="I17" s="305"/>
      <c r="J17" s="305"/>
      <c r="K17" s="189"/>
    </row>
    <row r="18" spans="2:11" ht="15" customHeight="1">
      <c r="B18" s="192"/>
      <c r="C18" s="193"/>
      <c r="D18" s="193"/>
      <c r="E18" s="194" t="s">
        <v>1326</v>
      </c>
      <c r="F18" s="305" t="s">
        <v>1327</v>
      </c>
      <c r="G18" s="305"/>
      <c r="H18" s="305"/>
      <c r="I18" s="305"/>
      <c r="J18" s="305"/>
      <c r="K18" s="189"/>
    </row>
    <row r="19" spans="2:11" ht="15" customHeight="1">
      <c r="B19" s="192"/>
      <c r="C19" s="193"/>
      <c r="D19" s="193"/>
      <c r="E19" s="194" t="s">
        <v>1328</v>
      </c>
      <c r="F19" s="305" t="s">
        <v>1329</v>
      </c>
      <c r="G19" s="305"/>
      <c r="H19" s="305"/>
      <c r="I19" s="305"/>
      <c r="J19" s="305"/>
      <c r="K19" s="189"/>
    </row>
    <row r="20" spans="2:11" ht="15" customHeight="1">
      <c r="B20" s="192"/>
      <c r="C20" s="193"/>
      <c r="D20" s="193"/>
      <c r="E20" s="194" t="s">
        <v>1330</v>
      </c>
      <c r="F20" s="305" t="s">
        <v>1070</v>
      </c>
      <c r="G20" s="305"/>
      <c r="H20" s="305"/>
      <c r="I20" s="305"/>
      <c r="J20" s="305"/>
      <c r="K20" s="189"/>
    </row>
    <row r="21" spans="2:11" ht="15" customHeight="1">
      <c r="B21" s="192"/>
      <c r="C21" s="193"/>
      <c r="D21" s="193"/>
      <c r="E21" s="194" t="s">
        <v>1331</v>
      </c>
      <c r="F21" s="305" t="s">
        <v>1332</v>
      </c>
      <c r="G21" s="305"/>
      <c r="H21" s="305"/>
      <c r="I21" s="305"/>
      <c r="J21" s="305"/>
      <c r="K21" s="189"/>
    </row>
    <row r="22" spans="2:11" ht="12.75" customHeight="1">
      <c r="B22" s="192"/>
      <c r="C22" s="193"/>
      <c r="D22" s="193"/>
      <c r="E22" s="193"/>
      <c r="F22" s="193"/>
      <c r="G22" s="193"/>
      <c r="H22" s="193"/>
      <c r="I22" s="193"/>
      <c r="J22" s="193"/>
      <c r="K22" s="189"/>
    </row>
    <row r="23" spans="2:11" ht="15" customHeight="1">
      <c r="B23" s="192"/>
      <c r="C23" s="305" t="s">
        <v>1333</v>
      </c>
      <c r="D23" s="305"/>
      <c r="E23" s="305"/>
      <c r="F23" s="305"/>
      <c r="G23" s="305"/>
      <c r="H23" s="305"/>
      <c r="I23" s="305"/>
      <c r="J23" s="305"/>
      <c r="K23" s="189"/>
    </row>
    <row r="24" spans="2:11" ht="15" customHeight="1">
      <c r="B24" s="192"/>
      <c r="C24" s="305" t="s">
        <v>1334</v>
      </c>
      <c r="D24" s="305"/>
      <c r="E24" s="305"/>
      <c r="F24" s="305"/>
      <c r="G24" s="305"/>
      <c r="H24" s="305"/>
      <c r="I24" s="305"/>
      <c r="J24" s="305"/>
      <c r="K24" s="189"/>
    </row>
    <row r="25" spans="2:11" ht="15" customHeight="1">
      <c r="B25" s="192"/>
      <c r="C25" s="191"/>
      <c r="D25" s="305" t="s">
        <v>1335</v>
      </c>
      <c r="E25" s="305"/>
      <c r="F25" s="305"/>
      <c r="G25" s="305"/>
      <c r="H25" s="305"/>
      <c r="I25" s="305"/>
      <c r="J25" s="305"/>
      <c r="K25" s="189"/>
    </row>
    <row r="26" spans="2:11" ht="15" customHeight="1">
      <c r="B26" s="192"/>
      <c r="C26" s="193"/>
      <c r="D26" s="305" t="s">
        <v>1336</v>
      </c>
      <c r="E26" s="305"/>
      <c r="F26" s="305"/>
      <c r="G26" s="305"/>
      <c r="H26" s="305"/>
      <c r="I26" s="305"/>
      <c r="J26" s="305"/>
      <c r="K26" s="189"/>
    </row>
    <row r="27" spans="2:11" ht="12.75" customHeight="1">
      <c r="B27" s="192"/>
      <c r="C27" s="193"/>
      <c r="D27" s="193"/>
      <c r="E27" s="193"/>
      <c r="F27" s="193"/>
      <c r="G27" s="193"/>
      <c r="H27" s="193"/>
      <c r="I27" s="193"/>
      <c r="J27" s="193"/>
      <c r="K27" s="189"/>
    </row>
    <row r="28" spans="2:11" ht="15" customHeight="1">
      <c r="B28" s="192"/>
      <c r="C28" s="193"/>
      <c r="D28" s="305" t="s">
        <v>1337</v>
      </c>
      <c r="E28" s="305"/>
      <c r="F28" s="305"/>
      <c r="G28" s="305"/>
      <c r="H28" s="305"/>
      <c r="I28" s="305"/>
      <c r="J28" s="305"/>
      <c r="K28" s="189"/>
    </row>
    <row r="29" spans="2:11" ht="15" customHeight="1">
      <c r="B29" s="192"/>
      <c r="C29" s="193"/>
      <c r="D29" s="305" t="s">
        <v>1338</v>
      </c>
      <c r="E29" s="305"/>
      <c r="F29" s="305"/>
      <c r="G29" s="305"/>
      <c r="H29" s="305"/>
      <c r="I29" s="305"/>
      <c r="J29" s="305"/>
      <c r="K29" s="189"/>
    </row>
    <row r="30" spans="2:11" ht="12.75" customHeight="1">
      <c r="B30" s="192"/>
      <c r="C30" s="193"/>
      <c r="D30" s="193"/>
      <c r="E30" s="193"/>
      <c r="F30" s="193"/>
      <c r="G30" s="193"/>
      <c r="H30" s="193"/>
      <c r="I30" s="193"/>
      <c r="J30" s="193"/>
      <c r="K30" s="189"/>
    </row>
    <row r="31" spans="2:11" ht="15" customHeight="1">
      <c r="B31" s="192"/>
      <c r="C31" s="193"/>
      <c r="D31" s="305" t="s">
        <v>1339</v>
      </c>
      <c r="E31" s="305"/>
      <c r="F31" s="305"/>
      <c r="G31" s="305"/>
      <c r="H31" s="305"/>
      <c r="I31" s="305"/>
      <c r="J31" s="305"/>
      <c r="K31" s="189"/>
    </row>
    <row r="32" spans="2:11" ht="15" customHeight="1">
      <c r="B32" s="192"/>
      <c r="C32" s="193"/>
      <c r="D32" s="305" t="s">
        <v>1340</v>
      </c>
      <c r="E32" s="305"/>
      <c r="F32" s="305"/>
      <c r="G32" s="305"/>
      <c r="H32" s="305"/>
      <c r="I32" s="305"/>
      <c r="J32" s="305"/>
      <c r="K32" s="189"/>
    </row>
    <row r="33" spans="2:11" ht="15" customHeight="1">
      <c r="B33" s="192"/>
      <c r="C33" s="193"/>
      <c r="D33" s="305" t="s">
        <v>1341</v>
      </c>
      <c r="E33" s="305"/>
      <c r="F33" s="305"/>
      <c r="G33" s="305"/>
      <c r="H33" s="305"/>
      <c r="I33" s="305"/>
      <c r="J33" s="305"/>
      <c r="K33" s="189"/>
    </row>
    <row r="34" spans="2:11" ht="15" customHeight="1">
      <c r="B34" s="192"/>
      <c r="C34" s="193"/>
      <c r="D34" s="191"/>
      <c r="E34" s="195" t="s">
        <v>135</v>
      </c>
      <c r="F34" s="191"/>
      <c r="G34" s="305" t="s">
        <v>1342</v>
      </c>
      <c r="H34" s="305"/>
      <c r="I34" s="305"/>
      <c r="J34" s="305"/>
      <c r="K34" s="189"/>
    </row>
    <row r="35" spans="2:11" ht="30.75" customHeight="1">
      <c r="B35" s="192"/>
      <c r="C35" s="193"/>
      <c r="D35" s="191"/>
      <c r="E35" s="195" t="s">
        <v>1343</v>
      </c>
      <c r="F35" s="191"/>
      <c r="G35" s="305" t="s">
        <v>1344</v>
      </c>
      <c r="H35" s="305"/>
      <c r="I35" s="305"/>
      <c r="J35" s="305"/>
      <c r="K35" s="189"/>
    </row>
    <row r="36" spans="2:11" ht="15" customHeight="1">
      <c r="B36" s="192"/>
      <c r="C36" s="193"/>
      <c r="D36" s="191"/>
      <c r="E36" s="195" t="s">
        <v>53</v>
      </c>
      <c r="F36" s="191"/>
      <c r="G36" s="305" t="s">
        <v>1345</v>
      </c>
      <c r="H36" s="305"/>
      <c r="I36" s="305"/>
      <c r="J36" s="305"/>
      <c r="K36" s="189"/>
    </row>
    <row r="37" spans="2:11" ht="15" customHeight="1">
      <c r="B37" s="192"/>
      <c r="C37" s="193"/>
      <c r="D37" s="191"/>
      <c r="E37" s="195" t="s">
        <v>136</v>
      </c>
      <c r="F37" s="191"/>
      <c r="G37" s="305" t="s">
        <v>1346</v>
      </c>
      <c r="H37" s="305"/>
      <c r="I37" s="305"/>
      <c r="J37" s="305"/>
      <c r="K37" s="189"/>
    </row>
    <row r="38" spans="2:11" ht="15" customHeight="1">
      <c r="B38" s="192"/>
      <c r="C38" s="193"/>
      <c r="D38" s="191"/>
      <c r="E38" s="195" t="s">
        <v>137</v>
      </c>
      <c r="F38" s="191"/>
      <c r="G38" s="305" t="s">
        <v>1347</v>
      </c>
      <c r="H38" s="305"/>
      <c r="I38" s="305"/>
      <c r="J38" s="305"/>
      <c r="K38" s="189"/>
    </row>
    <row r="39" spans="2:11" ht="15" customHeight="1">
      <c r="B39" s="192"/>
      <c r="C39" s="193"/>
      <c r="D39" s="191"/>
      <c r="E39" s="195" t="s">
        <v>138</v>
      </c>
      <c r="F39" s="191"/>
      <c r="G39" s="305" t="s">
        <v>1348</v>
      </c>
      <c r="H39" s="305"/>
      <c r="I39" s="305"/>
      <c r="J39" s="305"/>
      <c r="K39" s="189"/>
    </row>
    <row r="40" spans="2:11" ht="15" customHeight="1">
      <c r="B40" s="192"/>
      <c r="C40" s="193"/>
      <c r="D40" s="191"/>
      <c r="E40" s="195" t="s">
        <v>1349</v>
      </c>
      <c r="F40" s="191"/>
      <c r="G40" s="305" t="s">
        <v>1350</v>
      </c>
      <c r="H40" s="305"/>
      <c r="I40" s="305"/>
      <c r="J40" s="305"/>
      <c r="K40" s="189"/>
    </row>
    <row r="41" spans="2:11" ht="15" customHeight="1">
      <c r="B41" s="192"/>
      <c r="C41" s="193"/>
      <c r="D41" s="191"/>
      <c r="E41" s="195"/>
      <c r="F41" s="191"/>
      <c r="G41" s="305" t="s">
        <v>1351</v>
      </c>
      <c r="H41" s="305"/>
      <c r="I41" s="305"/>
      <c r="J41" s="305"/>
      <c r="K41" s="189"/>
    </row>
    <row r="42" spans="2:11" ht="15" customHeight="1">
      <c r="B42" s="192"/>
      <c r="C42" s="193"/>
      <c r="D42" s="191"/>
      <c r="E42" s="195" t="s">
        <v>1352</v>
      </c>
      <c r="F42" s="191"/>
      <c r="G42" s="305" t="s">
        <v>1353</v>
      </c>
      <c r="H42" s="305"/>
      <c r="I42" s="305"/>
      <c r="J42" s="305"/>
      <c r="K42" s="189"/>
    </row>
    <row r="43" spans="2:11" ht="15" customHeight="1">
      <c r="B43" s="192"/>
      <c r="C43" s="193"/>
      <c r="D43" s="191"/>
      <c r="E43" s="195" t="s">
        <v>140</v>
      </c>
      <c r="F43" s="191"/>
      <c r="G43" s="305" t="s">
        <v>1354</v>
      </c>
      <c r="H43" s="305"/>
      <c r="I43" s="305"/>
      <c r="J43" s="305"/>
      <c r="K43" s="189"/>
    </row>
    <row r="44" spans="2:11" ht="12.75" customHeight="1">
      <c r="B44" s="192"/>
      <c r="C44" s="193"/>
      <c r="D44" s="191"/>
      <c r="E44" s="191"/>
      <c r="F44" s="191"/>
      <c r="G44" s="191"/>
      <c r="H44" s="191"/>
      <c r="I44" s="191"/>
      <c r="J44" s="191"/>
      <c r="K44" s="189"/>
    </row>
    <row r="45" spans="2:11" ht="15" customHeight="1">
      <c r="B45" s="192"/>
      <c r="C45" s="193"/>
      <c r="D45" s="305" t="s">
        <v>1355</v>
      </c>
      <c r="E45" s="305"/>
      <c r="F45" s="305"/>
      <c r="G45" s="305"/>
      <c r="H45" s="305"/>
      <c r="I45" s="305"/>
      <c r="J45" s="305"/>
      <c r="K45" s="189"/>
    </row>
    <row r="46" spans="2:11" ht="15" customHeight="1">
      <c r="B46" s="192"/>
      <c r="C46" s="193"/>
      <c r="D46" s="193"/>
      <c r="E46" s="305" t="s">
        <v>1356</v>
      </c>
      <c r="F46" s="305"/>
      <c r="G46" s="305"/>
      <c r="H46" s="305"/>
      <c r="I46" s="305"/>
      <c r="J46" s="305"/>
      <c r="K46" s="189"/>
    </row>
    <row r="47" spans="2:11" ht="15" customHeight="1">
      <c r="B47" s="192"/>
      <c r="C47" s="193"/>
      <c r="D47" s="193"/>
      <c r="E47" s="305" t="s">
        <v>1357</v>
      </c>
      <c r="F47" s="305"/>
      <c r="G47" s="305"/>
      <c r="H47" s="305"/>
      <c r="I47" s="305"/>
      <c r="J47" s="305"/>
      <c r="K47" s="189"/>
    </row>
    <row r="48" spans="2:11" ht="15" customHeight="1">
      <c r="B48" s="192"/>
      <c r="C48" s="193"/>
      <c r="D48" s="193"/>
      <c r="E48" s="305" t="s">
        <v>1358</v>
      </c>
      <c r="F48" s="305"/>
      <c r="G48" s="305"/>
      <c r="H48" s="305"/>
      <c r="I48" s="305"/>
      <c r="J48" s="305"/>
      <c r="K48" s="189"/>
    </row>
    <row r="49" spans="2:11" ht="15" customHeight="1">
      <c r="B49" s="192"/>
      <c r="C49" s="193"/>
      <c r="D49" s="305" t="s">
        <v>1359</v>
      </c>
      <c r="E49" s="305"/>
      <c r="F49" s="305"/>
      <c r="G49" s="305"/>
      <c r="H49" s="305"/>
      <c r="I49" s="305"/>
      <c r="J49" s="305"/>
      <c r="K49" s="189"/>
    </row>
    <row r="50" spans="2:11" ht="25.5" customHeight="1">
      <c r="B50" s="188"/>
      <c r="C50" s="307" t="s">
        <v>1360</v>
      </c>
      <c r="D50" s="307"/>
      <c r="E50" s="307"/>
      <c r="F50" s="307"/>
      <c r="G50" s="307"/>
      <c r="H50" s="307"/>
      <c r="I50" s="307"/>
      <c r="J50" s="307"/>
      <c r="K50" s="189"/>
    </row>
    <row r="51" spans="2:11" ht="5.25" customHeight="1">
      <c r="B51" s="188"/>
      <c r="C51" s="190"/>
      <c r="D51" s="190"/>
      <c r="E51" s="190"/>
      <c r="F51" s="190"/>
      <c r="G51" s="190"/>
      <c r="H51" s="190"/>
      <c r="I51" s="190"/>
      <c r="J51" s="190"/>
      <c r="K51" s="189"/>
    </row>
    <row r="52" spans="2:11" ht="15" customHeight="1">
      <c r="B52" s="188"/>
      <c r="C52" s="305" t="s">
        <v>1361</v>
      </c>
      <c r="D52" s="305"/>
      <c r="E52" s="305"/>
      <c r="F52" s="305"/>
      <c r="G52" s="305"/>
      <c r="H52" s="305"/>
      <c r="I52" s="305"/>
      <c r="J52" s="305"/>
      <c r="K52" s="189"/>
    </row>
    <row r="53" spans="2:11" ht="15" customHeight="1">
      <c r="B53" s="188"/>
      <c r="C53" s="305" t="s">
        <v>1362</v>
      </c>
      <c r="D53" s="305"/>
      <c r="E53" s="305"/>
      <c r="F53" s="305"/>
      <c r="G53" s="305"/>
      <c r="H53" s="305"/>
      <c r="I53" s="305"/>
      <c r="J53" s="305"/>
      <c r="K53" s="189"/>
    </row>
    <row r="54" spans="2:11" ht="12.75" customHeight="1">
      <c r="B54" s="188"/>
      <c r="C54" s="191"/>
      <c r="D54" s="191"/>
      <c r="E54" s="191"/>
      <c r="F54" s="191"/>
      <c r="G54" s="191"/>
      <c r="H54" s="191"/>
      <c r="I54" s="191"/>
      <c r="J54" s="191"/>
      <c r="K54" s="189"/>
    </row>
    <row r="55" spans="2:11" ht="15" customHeight="1">
      <c r="B55" s="188"/>
      <c r="C55" s="305" t="s">
        <v>1363</v>
      </c>
      <c r="D55" s="305"/>
      <c r="E55" s="305"/>
      <c r="F55" s="305"/>
      <c r="G55" s="305"/>
      <c r="H55" s="305"/>
      <c r="I55" s="305"/>
      <c r="J55" s="305"/>
      <c r="K55" s="189"/>
    </row>
    <row r="56" spans="2:11" ht="15" customHeight="1">
      <c r="B56" s="188"/>
      <c r="C56" s="193"/>
      <c r="D56" s="305" t="s">
        <v>1364</v>
      </c>
      <c r="E56" s="305"/>
      <c r="F56" s="305"/>
      <c r="G56" s="305"/>
      <c r="H56" s="305"/>
      <c r="I56" s="305"/>
      <c r="J56" s="305"/>
      <c r="K56" s="189"/>
    </row>
    <row r="57" spans="2:11" ht="15" customHeight="1">
      <c r="B57" s="188"/>
      <c r="C57" s="193"/>
      <c r="D57" s="305" t="s">
        <v>1365</v>
      </c>
      <c r="E57" s="305"/>
      <c r="F57" s="305"/>
      <c r="G57" s="305"/>
      <c r="H57" s="305"/>
      <c r="I57" s="305"/>
      <c r="J57" s="305"/>
      <c r="K57" s="189"/>
    </row>
    <row r="58" spans="2:11" ht="15" customHeight="1">
      <c r="B58" s="188"/>
      <c r="C58" s="193"/>
      <c r="D58" s="305" t="s">
        <v>1366</v>
      </c>
      <c r="E58" s="305"/>
      <c r="F58" s="305"/>
      <c r="G58" s="305"/>
      <c r="H58" s="305"/>
      <c r="I58" s="305"/>
      <c r="J58" s="305"/>
      <c r="K58" s="189"/>
    </row>
    <row r="59" spans="2:11" ht="15" customHeight="1">
      <c r="B59" s="188"/>
      <c r="C59" s="193"/>
      <c r="D59" s="305" t="s">
        <v>1367</v>
      </c>
      <c r="E59" s="305"/>
      <c r="F59" s="305"/>
      <c r="G59" s="305"/>
      <c r="H59" s="305"/>
      <c r="I59" s="305"/>
      <c r="J59" s="305"/>
      <c r="K59" s="189"/>
    </row>
    <row r="60" spans="2:11" ht="15" customHeight="1">
      <c r="B60" s="188"/>
      <c r="C60" s="193"/>
      <c r="D60" s="308" t="s">
        <v>1368</v>
      </c>
      <c r="E60" s="308"/>
      <c r="F60" s="308"/>
      <c r="G60" s="308"/>
      <c r="H60" s="308"/>
      <c r="I60" s="308"/>
      <c r="J60" s="308"/>
      <c r="K60" s="189"/>
    </row>
    <row r="61" spans="2:11" ht="15" customHeight="1">
      <c r="B61" s="188"/>
      <c r="C61" s="193"/>
      <c r="D61" s="305" t="s">
        <v>1369</v>
      </c>
      <c r="E61" s="305"/>
      <c r="F61" s="305"/>
      <c r="G61" s="305"/>
      <c r="H61" s="305"/>
      <c r="I61" s="305"/>
      <c r="J61" s="305"/>
      <c r="K61" s="189"/>
    </row>
    <row r="62" spans="2:11" ht="12.75" customHeight="1">
      <c r="B62" s="188"/>
      <c r="C62" s="193"/>
      <c r="D62" s="193"/>
      <c r="E62" s="196"/>
      <c r="F62" s="193"/>
      <c r="G62" s="193"/>
      <c r="H62" s="193"/>
      <c r="I62" s="193"/>
      <c r="J62" s="193"/>
      <c r="K62" s="189"/>
    </row>
    <row r="63" spans="2:11" ht="15" customHeight="1">
      <c r="B63" s="188"/>
      <c r="C63" s="193"/>
      <c r="D63" s="305" t="s">
        <v>1370</v>
      </c>
      <c r="E63" s="305"/>
      <c r="F63" s="305"/>
      <c r="G63" s="305"/>
      <c r="H63" s="305"/>
      <c r="I63" s="305"/>
      <c r="J63" s="305"/>
      <c r="K63" s="189"/>
    </row>
    <row r="64" spans="2:11" ht="15" customHeight="1">
      <c r="B64" s="188"/>
      <c r="C64" s="193"/>
      <c r="D64" s="308" t="s">
        <v>1371</v>
      </c>
      <c r="E64" s="308"/>
      <c r="F64" s="308"/>
      <c r="G64" s="308"/>
      <c r="H64" s="308"/>
      <c r="I64" s="308"/>
      <c r="J64" s="308"/>
      <c r="K64" s="189"/>
    </row>
    <row r="65" spans="2:11" ht="15" customHeight="1">
      <c r="B65" s="188"/>
      <c r="C65" s="193"/>
      <c r="D65" s="305" t="s">
        <v>1372</v>
      </c>
      <c r="E65" s="305"/>
      <c r="F65" s="305"/>
      <c r="G65" s="305"/>
      <c r="H65" s="305"/>
      <c r="I65" s="305"/>
      <c r="J65" s="305"/>
      <c r="K65" s="189"/>
    </row>
    <row r="66" spans="2:11" ht="15" customHeight="1">
      <c r="B66" s="188"/>
      <c r="C66" s="193"/>
      <c r="D66" s="305" t="s">
        <v>1373</v>
      </c>
      <c r="E66" s="305"/>
      <c r="F66" s="305"/>
      <c r="G66" s="305"/>
      <c r="H66" s="305"/>
      <c r="I66" s="305"/>
      <c r="J66" s="305"/>
      <c r="K66" s="189"/>
    </row>
    <row r="67" spans="2:11" ht="15" customHeight="1">
      <c r="B67" s="188"/>
      <c r="C67" s="193"/>
      <c r="D67" s="305" t="s">
        <v>1374</v>
      </c>
      <c r="E67" s="305"/>
      <c r="F67" s="305"/>
      <c r="G67" s="305"/>
      <c r="H67" s="305"/>
      <c r="I67" s="305"/>
      <c r="J67" s="305"/>
      <c r="K67" s="189"/>
    </row>
    <row r="68" spans="2:11" ht="15" customHeight="1">
      <c r="B68" s="188"/>
      <c r="C68" s="193"/>
      <c r="D68" s="305" t="s">
        <v>1375</v>
      </c>
      <c r="E68" s="305"/>
      <c r="F68" s="305"/>
      <c r="G68" s="305"/>
      <c r="H68" s="305"/>
      <c r="I68" s="305"/>
      <c r="J68" s="305"/>
      <c r="K68" s="189"/>
    </row>
    <row r="69" spans="2:11" ht="12.75" customHeight="1">
      <c r="B69" s="197"/>
      <c r="C69" s="198"/>
      <c r="D69" s="198"/>
      <c r="E69" s="198"/>
      <c r="F69" s="198"/>
      <c r="G69" s="198"/>
      <c r="H69" s="198"/>
      <c r="I69" s="198"/>
      <c r="J69" s="198"/>
      <c r="K69" s="199"/>
    </row>
    <row r="70" spans="2:11" ht="18.75" customHeight="1">
      <c r="B70" s="200"/>
      <c r="C70" s="200"/>
      <c r="D70" s="200"/>
      <c r="E70" s="200"/>
      <c r="F70" s="200"/>
      <c r="G70" s="200"/>
      <c r="H70" s="200"/>
      <c r="I70" s="200"/>
      <c r="J70" s="200"/>
      <c r="K70" s="201"/>
    </row>
    <row r="71" spans="2:11" ht="18.75" customHeight="1">
      <c r="B71" s="201"/>
      <c r="C71" s="201"/>
      <c r="D71" s="201"/>
      <c r="E71" s="201"/>
      <c r="F71" s="201"/>
      <c r="G71" s="201"/>
      <c r="H71" s="201"/>
      <c r="I71" s="201"/>
      <c r="J71" s="201"/>
      <c r="K71" s="201"/>
    </row>
    <row r="72" spans="2:11" ht="7.5" customHeight="1">
      <c r="B72" s="202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ht="45" customHeight="1">
      <c r="B73" s="205"/>
      <c r="C73" s="309" t="s">
        <v>102</v>
      </c>
      <c r="D73" s="309"/>
      <c r="E73" s="309"/>
      <c r="F73" s="309"/>
      <c r="G73" s="309"/>
      <c r="H73" s="309"/>
      <c r="I73" s="309"/>
      <c r="J73" s="309"/>
      <c r="K73" s="206"/>
    </row>
    <row r="74" spans="2:11" ht="17.25" customHeight="1">
      <c r="B74" s="205"/>
      <c r="C74" s="207" t="s">
        <v>1376</v>
      </c>
      <c r="D74" s="207"/>
      <c r="E74" s="207"/>
      <c r="F74" s="207" t="s">
        <v>1377</v>
      </c>
      <c r="G74" s="208"/>
      <c r="H74" s="207" t="s">
        <v>136</v>
      </c>
      <c r="I74" s="207" t="s">
        <v>57</v>
      </c>
      <c r="J74" s="207" t="s">
        <v>1378</v>
      </c>
      <c r="K74" s="206"/>
    </row>
    <row r="75" spans="2:11" ht="17.25" customHeight="1">
      <c r="B75" s="205"/>
      <c r="C75" s="209" t="s">
        <v>1379</v>
      </c>
      <c r="D75" s="209"/>
      <c r="E75" s="209"/>
      <c r="F75" s="210" t="s">
        <v>1380</v>
      </c>
      <c r="G75" s="211"/>
      <c r="H75" s="209"/>
      <c r="I75" s="209"/>
      <c r="J75" s="209" t="s">
        <v>1381</v>
      </c>
      <c r="K75" s="206"/>
    </row>
    <row r="76" spans="2:11" ht="5.25" customHeight="1">
      <c r="B76" s="205"/>
      <c r="C76" s="212"/>
      <c r="D76" s="212"/>
      <c r="E76" s="212"/>
      <c r="F76" s="212"/>
      <c r="G76" s="213"/>
      <c r="H76" s="212"/>
      <c r="I76" s="212"/>
      <c r="J76" s="212"/>
      <c r="K76" s="206"/>
    </row>
    <row r="77" spans="2:11" ht="15" customHeight="1">
      <c r="B77" s="205"/>
      <c r="C77" s="195" t="s">
        <v>53</v>
      </c>
      <c r="D77" s="212"/>
      <c r="E77" s="212"/>
      <c r="F77" s="214" t="s">
        <v>1382</v>
      </c>
      <c r="G77" s="213"/>
      <c r="H77" s="195" t="s">
        <v>1383</v>
      </c>
      <c r="I77" s="195" t="s">
        <v>1384</v>
      </c>
      <c r="J77" s="195">
        <v>20</v>
      </c>
      <c r="K77" s="206"/>
    </row>
    <row r="78" spans="2:11" ht="15" customHeight="1">
      <c r="B78" s="205"/>
      <c r="C78" s="195" t="s">
        <v>1385</v>
      </c>
      <c r="D78" s="195"/>
      <c r="E78" s="195"/>
      <c r="F78" s="214" t="s">
        <v>1382</v>
      </c>
      <c r="G78" s="213"/>
      <c r="H78" s="195" t="s">
        <v>1386</v>
      </c>
      <c r="I78" s="195" t="s">
        <v>1384</v>
      </c>
      <c r="J78" s="195">
        <v>120</v>
      </c>
      <c r="K78" s="206"/>
    </row>
    <row r="79" spans="2:11" ht="15" customHeight="1">
      <c r="B79" s="215"/>
      <c r="C79" s="195" t="s">
        <v>1387</v>
      </c>
      <c r="D79" s="195"/>
      <c r="E79" s="195"/>
      <c r="F79" s="214" t="s">
        <v>1388</v>
      </c>
      <c r="G79" s="213"/>
      <c r="H79" s="195" t="s">
        <v>1389</v>
      </c>
      <c r="I79" s="195" t="s">
        <v>1384</v>
      </c>
      <c r="J79" s="195">
        <v>50</v>
      </c>
      <c r="K79" s="206"/>
    </row>
    <row r="80" spans="2:11" ht="15" customHeight="1">
      <c r="B80" s="215"/>
      <c r="C80" s="195" t="s">
        <v>1390</v>
      </c>
      <c r="D80" s="195"/>
      <c r="E80" s="195"/>
      <c r="F80" s="214" t="s">
        <v>1382</v>
      </c>
      <c r="G80" s="213"/>
      <c r="H80" s="195" t="s">
        <v>1391</v>
      </c>
      <c r="I80" s="195" t="s">
        <v>1392</v>
      </c>
      <c r="J80" s="195"/>
      <c r="K80" s="206"/>
    </row>
    <row r="81" spans="2:11" ht="15" customHeight="1">
      <c r="B81" s="215"/>
      <c r="C81" s="216" t="s">
        <v>1393</v>
      </c>
      <c r="D81" s="216"/>
      <c r="E81" s="216"/>
      <c r="F81" s="217" t="s">
        <v>1388</v>
      </c>
      <c r="G81" s="216"/>
      <c r="H81" s="216" t="s">
        <v>1394</v>
      </c>
      <c r="I81" s="216" t="s">
        <v>1384</v>
      </c>
      <c r="J81" s="216">
        <v>15</v>
      </c>
      <c r="K81" s="206"/>
    </row>
    <row r="82" spans="2:11" ht="15" customHeight="1">
      <c r="B82" s="215"/>
      <c r="C82" s="216" t="s">
        <v>1395</v>
      </c>
      <c r="D82" s="216"/>
      <c r="E82" s="216"/>
      <c r="F82" s="217" t="s">
        <v>1388</v>
      </c>
      <c r="G82" s="216"/>
      <c r="H82" s="216" t="s">
        <v>1396</v>
      </c>
      <c r="I82" s="216" t="s">
        <v>1384</v>
      </c>
      <c r="J82" s="216">
        <v>15</v>
      </c>
      <c r="K82" s="206"/>
    </row>
    <row r="83" spans="2:11" ht="15" customHeight="1">
      <c r="B83" s="215"/>
      <c r="C83" s="216" t="s">
        <v>1397</v>
      </c>
      <c r="D83" s="216"/>
      <c r="E83" s="216"/>
      <c r="F83" s="217" t="s">
        <v>1388</v>
      </c>
      <c r="G83" s="216"/>
      <c r="H83" s="216" t="s">
        <v>1398</v>
      </c>
      <c r="I83" s="216" t="s">
        <v>1384</v>
      </c>
      <c r="J83" s="216">
        <v>20</v>
      </c>
      <c r="K83" s="206"/>
    </row>
    <row r="84" spans="2:11" ht="15" customHeight="1">
      <c r="B84" s="215"/>
      <c r="C84" s="216" t="s">
        <v>1399</v>
      </c>
      <c r="D84" s="216"/>
      <c r="E84" s="216"/>
      <c r="F84" s="217" t="s">
        <v>1388</v>
      </c>
      <c r="G84" s="216"/>
      <c r="H84" s="216" t="s">
        <v>1400</v>
      </c>
      <c r="I84" s="216" t="s">
        <v>1384</v>
      </c>
      <c r="J84" s="216">
        <v>20</v>
      </c>
      <c r="K84" s="206"/>
    </row>
    <row r="85" spans="2:11" ht="15" customHeight="1">
      <c r="B85" s="215"/>
      <c r="C85" s="195" t="s">
        <v>1401</v>
      </c>
      <c r="D85" s="195"/>
      <c r="E85" s="195"/>
      <c r="F85" s="214" t="s">
        <v>1388</v>
      </c>
      <c r="G85" s="213"/>
      <c r="H85" s="195" t="s">
        <v>1402</v>
      </c>
      <c r="I85" s="195" t="s">
        <v>1384</v>
      </c>
      <c r="J85" s="195">
        <v>50</v>
      </c>
      <c r="K85" s="206"/>
    </row>
    <row r="86" spans="2:11" ht="15" customHeight="1">
      <c r="B86" s="215"/>
      <c r="C86" s="195" t="s">
        <v>1403</v>
      </c>
      <c r="D86" s="195"/>
      <c r="E86" s="195"/>
      <c r="F86" s="214" t="s">
        <v>1388</v>
      </c>
      <c r="G86" s="213"/>
      <c r="H86" s="195" t="s">
        <v>1404</v>
      </c>
      <c r="I86" s="195" t="s">
        <v>1384</v>
      </c>
      <c r="J86" s="195">
        <v>20</v>
      </c>
      <c r="K86" s="206"/>
    </row>
    <row r="87" spans="2:11" ht="15" customHeight="1">
      <c r="B87" s="215"/>
      <c r="C87" s="195" t="s">
        <v>1405</v>
      </c>
      <c r="D87" s="195"/>
      <c r="E87" s="195"/>
      <c r="F87" s="214" t="s">
        <v>1388</v>
      </c>
      <c r="G87" s="213"/>
      <c r="H87" s="195" t="s">
        <v>1406</v>
      </c>
      <c r="I87" s="195" t="s">
        <v>1384</v>
      </c>
      <c r="J87" s="195">
        <v>20</v>
      </c>
      <c r="K87" s="206"/>
    </row>
    <row r="88" spans="2:11" ht="15" customHeight="1">
      <c r="B88" s="215"/>
      <c r="C88" s="195" t="s">
        <v>1407</v>
      </c>
      <c r="D88" s="195"/>
      <c r="E88" s="195"/>
      <c r="F88" s="214" t="s">
        <v>1388</v>
      </c>
      <c r="G88" s="213"/>
      <c r="H88" s="195" t="s">
        <v>1408</v>
      </c>
      <c r="I88" s="195" t="s">
        <v>1384</v>
      </c>
      <c r="J88" s="195">
        <v>50</v>
      </c>
      <c r="K88" s="206"/>
    </row>
    <row r="89" spans="2:11" ht="15" customHeight="1">
      <c r="B89" s="215"/>
      <c r="C89" s="195" t="s">
        <v>1409</v>
      </c>
      <c r="D89" s="195"/>
      <c r="E89" s="195"/>
      <c r="F89" s="214" t="s">
        <v>1388</v>
      </c>
      <c r="G89" s="213"/>
      <c r="H89" s="195" t="s">
        <v>1409</v>
      </c>
      <c r="I89" s="195" t="s">
        <v>1384</v>
      </c>
      <c r="J89" s="195">
        <v>50</v>
      </c>
      <c r="K89" s="206"/>
    </row>
    <row r="90" spans="2:11" ht="15" customHeight="1">
      <c r="B90" s="215"/>
      <c r="C90" s="195" t="s">
        <v>141</v>
      </c>
      <c r="D90" s="195"/>
      <c r="E90" s="195"/>
      <c r="F90" s="214" t="s">
        <v>1388</v>
      </c>
      <c r="G90" s="213"/>
      <c r="H90" s="195" t="s">
        <v>1410</v>
      </c>
      <c r="I90" s="195" t="s">
        <v>1384</v>
      </c>
      <c r="J90" s="195">
        <v>255</v>
      </c>
      <c r="K90" s="206"/>
    </row>
    <row r="91" spans="2:11" ht="15" customHeight="1">
      <c r="B91" s="215"/>
      <c r="C91" s="195" t="s">
        <v>1411</v>
      </c>
      <c r="D91" s="195"/>
      <c r="E91" s="195"/>
      <c r="F91" s="214" t="s">
        <v>1382</v>
      </c>
      <c r="G91" s="213"/>
      <c r="H91" s="195" t="s">
        <v>1412</v>
      </c>
      <c r="I91" s="195" t="s">
        <v>1413</v>
      </c>
      <c r="J91" s="195"/>
      <c r="K91" s="206"/>
    </row>
    <row r="92" spans="2:11" ht="15" customHeight="1">
      <c r="B92" s="215"/>
      <c r="C92" s="195" t="s">
        <v>1414</v>
      </c>
      <c r="D92" s="195"/>
      <c r="E92" s="195"/>
      <c r="F92" s="214" t="s">
        <v>1382</v>
      </c>
      <c r="G92" s="213"/>
      <c r="H92" s="195" t="s">
        <v>1415</v>
      </c>
      <c r="I92" s="195" t="s">
        <v>1416</v>
      </c>
      <c r="J92" s="195"/>
      <c r="K92" s="206"/>
    </row>
    <row r="93" spans="2:11" ht="15" customHeight="1">
      <c r="B93" s="215"/>
      <c r="C93" s="195" t="s">
        <v>1417</v>
      </c>
      <c r="D93" s="195"/>
      <c r="E93" s="195"/>
      <c r="F93" s="214" t="s">
        <v>1382</v>
      </c>
      <c r="G93" s="213"/>
      <c r="H93" s="195" t="s">
        <v>1417</v>
      </c>
      <c r="I93" s="195" t="s">
        <v>1416</v>
      </c>
      <c r="J93" s="195"/>
      <c r="K93" s="206"/>
    </row>
    <row r="94" spans="2:11" ht="15" customHeight="1">
      <c r="B94" s="215"/>
      <c r="C94" s="195" t="s">
        <v>38</v>
      </c>
      <c r="D94" s="195"/>
      <c r="E94" s="195"/>
      <c r="F94" s="214" t="s">
        <v>1382</v>
      </c>
      <c r="G94" s="213"/>
      <c r="H94" s="195" t="s">
        <v>1418</v>
      </c>
      <c r="I94" s="195" t="s">
        <v>1416</v>
      </c>
      <c r="J94" s="195"/>
      <c r="K94" s="206"/>
    </row>
    <row r="95" spans="2:11" ht="15" customHeight="1">
      <c r="B95" s="215"/>
      <c r="C95" s="195" t="s">
        <v>48</v>
      </c>
      <c r="D95" s="195"/>
      <c r="E95" s="195"/>
      <c r="F95" s="214" t="s">
        <v>1382</v>
      </c>
      <c r="G95" s="213"/>
      <c r="H95" s="195" t="s">
        <v>1419</v>
      </c>
      <c r="I95" s="195" t="s">
        <v>1416</v>
      </c>
      <c r="J95" s="195"/>
      <c r="K95" s="206"/>
    </row>
    <row r="96" spans="2:11" ht="15" customHeight="1">
      <c r="B96" s="218"/>
      <c r="C96" s="219"/>
      <c r="D96" s="219"/>
      <c r="E96" s="219"/>
      <c r="F96" s="219"/>
      <c r="G96" s="219"/>
      <c r="H96" s="219"/>
      <c r="I96" s="219"/>
      <c r="J96" s="219"/>
      <c r="K96" s="220"/>
    </row>
    <row r="97" spans="2:11" ht="18.75" customHeight="1">
      <c r="B97" s="221"/>
      <c r="C97" s="222"/>
      <c r="D97" s="222"/>
      <c r="E97" s="222"/>
      <c r="F97" s="222"/>
      <c r="G97" s="222"/>
      <c r="H97" s="222"/>
      <c r="I97" s="222"/>
      <c r="J97" s="222"/>
      <c r="K97" s="221"/>
    </row>
    <row r="98" spans="2:11" ht="18.75" customHeight="1">
      <c r="B98" s="201"/>
      <c r="C98" s="201"/>
      <c r="D98" s="201"/>
      <c r="E98" s="201"/>
      <c r="F98" s="201"/>
      <c r="G98" s="201"/>
      <c r="H98" s="201"/>
      <c r="I98" s="201"/>
      <c r="J98" s="201"/>
      <c r="K98" s="201"/>
    </row>
    <row r="99" spans="2:11" ht="7.5" customHeight="1">
      <c r="B99" s="202"/>
      <c r="C99" s="203"/>
      <c r="D99" s="203"/>
      <c r="E99" s="203"/>
      <c r="F99" s="203"/>
      <c r="G99" s="203"/>
      <c r="H99" s="203"/>
      <c r="I99" s="203"/>
      <c r="J99" s="203"/>
      <c r="K99" s="204"/>
    </row>
    <row r="100" spans="2:11" ht="45" customHeight="1">
      <c r="B100" s="205"/>
      <c r="C100" s="309" t="s">
        <v>1420</v>
      </c>
      <c r="D100" s="309"/>
      <c r="E100" s="309"/>
      <c r="F100" s="309"/>
      <c r="G100" s="309"/>
      <c r="H100" s="309"/>
      <c r="I100" s="309"/>
      <c r="J100" s="309"/>
      <c r="K100" s="206"/>
    </row>
    <row r="101" spans="2:11" ht="17.25" customHeight="1">
      <c r="B101" s="205"/>
      <c r="C101" s="207" t="s">
        <v>1376</v>
      </c>
      <c r="D101" s="207"/>
      <c r="E101" s="207"/>
      <c r="F101" s="207" t="s">
        <v>1377</v>
      </c>
      <c r="G101" s="208"/>
      <c r="H101" s="207" t="s">
        <v>136</v>
      </c>
      <c r="I101" s="207" t="s">
        <v>57</v>
      </c>
      <c r="J101" s="207" t="s">
        <v>1378</v>
      </c>
      <c r="K101" s="206"/>
    </row>
    <row r="102" spans="2:11" ht="17.25" customHeight="1">
      <c r="B102" s="205"/>
      <c r="C102" s="209" t="s">
        <v>1379</v>
      </c>
      <c r="D102" s="209"/>
      <c r="E102" s="209"/>
      <c r="F102" s="210" t="s">
        <v>1380</v>
      </c>
      <c r="G102" s="211"/>
      <c r="H102" s="209"/>
      <c r="I102" s="209"/>
      <c r="J102" s="209" t="s">
        <v>1381</v>
      </c>
      <c r="K102" s="206"/>
    </row>
    <row r="103" spans="2:11" ht="5.25" customHeight="1">
      <c r="B103" s="205"/>
      <c r="C103" s="207"/>
      <c r="D103" s="207"/>
      <c r="E103" s="207"/>
      <c r="F103" s="207"/>
      <c r="G103" s="223"/>
      <c r="H103" s="207"/>
      <c r="I103" s="207"/>
      <c r="J103" s="207"/>
      <c r="K103" s="206"/>
    </row>
    <row r="104" spans="2:11" ht="15" customHeight="1">
      <c r="B104" s="205"/>
      <c r="C104" s="195" t="s">
        <v>53</v>
      </c>
      <c r="D104" s="212"/>
      <c r="E104" s="212"/>
      <c r="F104" s="214" t="s">
        <v>1382</v>
      </c>
      <c r="G104" s="223"/>
      <c r="H104" s="195" t="s">
        <v>1421</v>
      </c>
      <c r="I104" s="195" t="s">
        <v>1384</v>
      </c>
      <c r="J104" s="195">
        <v>20</v>
      </c>
      <c r="K104" s="206"/>
    </row>
    <row r="105" spans="2:11" ht="15" customHeight="1">
      <c r="B105" s="205"/>
      <c r="C105" s="195" t="s">
        <v>1385</v>
      </c>
      <c r="D105" s="195"/>
      <c r="E105" s="195"/>
      <c r="F105" s="214" t="s">
        <v>1382</v>
      </c>
      <c r="G105" s="195"/>
      <c r="H105" s="195" t="s">
        <v>1421</v>
      </c>
      <c r="I105" s="195" t="s">
        <v>1384</v>
      </c>
      <c r="J105" s="195">
        <v>120</v>
      </c>
      <c r="K105" s="206"/>
    </row>
    <row r="106" spans="2:11" ht="15" customHeight="1">
      <c r="B106" s="215"/>
      <c r="C106" s="195" t="s">
        <v>1387</v>
      </c>
      <c r="D106" s="195"/>
      <c r="E106" s="195"/>
      <c r="F106" s="214" t="s">
        <v>1388</v>
      </c>
      <c r="G106" s="195"/>
      <c r="H106" s="195" t="s">
        <v>1421</v>
      </c>
      <c r="I106" s="195" t="s">
        <v>1384</v>
      </c>
      <c r="J106" s="195">
        <v>50</v>
      </c>
      <c r="K106" s="206"/>
    </row>
    <row r="107" spans="2:11" ht="15" customHeight="1">
      <c r="B107" s="215"/>
      <c r="C107" s="195" t="s">
        <v>1390</v>
      </c>
      <c r="D107" s="195"/>
      <c r="E107" s="195"/>
      <c r="F107" s="214" t="s">
        <v>1382</v>
      </c>
      <c r="G107" s="195"/>
      <c r="H107" s="195" t="s">
        <v>1421</v>
      </c>
      <c r="I107" s="195" t="s">
        <v>1392</v>
      </c>
      <c r="J107" s="195"/>
      <c r="K107" s="206"/>
    </row>
    <row r="108" spans="2:11" ht="15" customHeight="1">
      <c r="B108" s="215"/>
      <c r="C108" s="195" t="s">
        <v>1401</v>
      </c>
      <c r="D108" s="195"/>
      <c r="E108" s="195"/>
      <c r="F108" s="214" t="s">
        <v>1388</v>
      </c>
      <c r="G108" s="195"/>
      <c r="H108" s="195" t="s">
        <v>1421</v>
      </c>
      <c r="I108" s="195" t="s">
        <v>1384</v>
      </c>
      <c r="J108" s="195">
        <v>50</v>
      </c>
      <c r="K108" s="206"/>
    </row>
    <row r="109" spans="2:11" ht="15" customHeight="1">
      <c r="B109" s="215"/>
      <c r="C109" s="195" t="s">
        <v>1409</v>
      </c>
      <c r="D109" s="195"/>
      <c r="E109" s="195"/>
      <c r="F109" s="214" t="s">
        <v>1388</v>
      </c>
      <c r="G109" s="195"/>
      <c r="H109" s="195" t="s">
        <v>1421</v>
      </c>
      <c r="I109" s="195" t="s">
        <v>1384</v>
      </c>
      <c r="J109" s="195">
        <v>50</v>
      </c>
      <c r="K109" s="206"/>
    </row>
    <row r="110" spans="2:11" ht="15" customHeight="1">
      <c r="B110" s="215"/>
      <c r="C110" s="195" t="s">
        <v>1407</v>
      </c>
      <c r="D110" s="195"/>
      <c r="E110" s="195"/>
      <c r="F110" s="214" t="s">
        <v>1388</v>
      </c>
      <c r="G110" s="195"/>
      <c r="H110" s="195" t="s">
        <v>1421</v>
      </c>
      <c r="I110" s="195" t="s">
        <v>1384</v>
      </c>
      <c r="J110" s="195">
        <v>50</v>
      </c>
      <c r="K110" s="206"/>
    </row>
    <row r="111" spans="2:11" ht="15" customHeight="1">
      <c r="B111" s="215"/>
      <c r="C111" s="195" t="s">
        <v>53</v>
      </c>
      <c r="D111" s="195"/>
      <c r="E111" s="195"/>
      <c r="F111" s="214" t="s">
        <v>1382</v>
      </c>
      <c r="G111" s="195"/>
      <c r="H111" s="195" t="s">
        <v>1422</v>
      </c>
      <c r="I111" s="195" t="s">
        <v>1384</v>
      </c>
      <c r="J111" s="195">
        <v>20</v>
      </c>
      <c r="K111" s="206"/>
    </row>
    <row r="112" spans="2:11" ht="15" customHeight="1">
      <c r="B112" s="215"/>
      <c r="C112" s="195" t="s">
        <v>1423</v>
      </c>
      <c r="D112" s="195"/>
      <c r="E112" s="195"/>
      <c r="F112" s="214" t="s">
        <v>1382</v>
      </c>
      <c r="G112" s="195"/>
      <c r="H112" s="195" t="s">
        <v>1424</v>
      </c>
      <c r="I112" s="195" t="s">
        <v>1384</v>
      </c>
      <c r="J112" s="195">
        <v>120</v>
      </c>
      <c r="K112" s="206"/>
    </row>
    <row r="113" spans="2:11" ht="15" customHeight="1">
      <c r="B113" s="215"/>
      <c r="C113" s="195" t="s">
        <v>38</v>
      </c>
      <c r="D113" s="195"/>
      <c r="E113" s="195"/>
      <c r="F113" s="214" t="s">
        <v>1382</v>
      </c>
      <c r="G113" s="195"/>
      <c r="H113" s="195" t="s">
        <v>1425</v>
      </c>
      <c r="I113" s="195" t="s">
        <v>1416</v>
      </c>
      <c r="J113" s="195"/>
      <c r="K113" s="206"/>
    </row>
    <row r="114" spans="2:11" ht="15" customHeight="1">
      <c r="B114" s="215"/>
      <c r="C114" s="195" t="s">
        <v>48</v>
      </c>
      <c r="D114" s="195"/>
      <c r="E114" s="195"/>
      <c r="F114" s="214" t="s">
        <v>1382</v>
      </c>
      <c r="G114" s="195"/>
      <c r="H114" s="195" t="s">
        <v>1426</v>
      </c>
      <c r="I114" s="195" t="s">
        <v>1416</v>
      </c>
      <c r="J114" s="195"/>
      <c r="K114" s="206"/>
    </row>
    <row r="115" spans="2:11" ht="15" customHeight="1">
      <c r="B115" s="215"/>
      <c r="C115" s="195" t="s">
        <v>57</v>
      </c>
      <c r="D115" s="195"/>
      <c r="E115" s="195"/>
      <c r="F115" s="214" t="s">
        <v>1382</v>
      </c>
      <c r="G115" s="195"/>
      <c r="H115" s="195" t="s">
        <v>1427</v>
      </c>
      <c r="I115" s="195" t="s">
        <v>1428</v>
      </c>
      <c r="J115" s="195"/>
      <c r="K115" s="206"/>
    </row>
    <row r="116" spans="2:11" ht="15" customHeight="1">
      <c r="B116" s="218"/>
      <c r="C116" s="224"/>
      <c r="D116" s="224"/>
      <c r="E116" s="224"/>
      <c r="F116" s="224"/>
      <c r="G116" s="224"/>
      <c r="H116" s="224"/>
      <c r="I116" s="224"/>
      <c r="J116" s="224"/>
      <c r="K116" s="220"/>
    </row>
    <row r="117" spans="2:11" ht="18.75" customHeight="1">
      <c r="B117" s="225"/>
      <c r="C117" s="191"/>
      <c r="D117" s="191"/>
      <c r="E117" s="191"/>
      <c r="F117" s="226"/>
      <c r="G117" s="191"/>
      <c r="H117" s="191"/>
      <c r="I117" s="191"/>
      <c r="J117" s="191"/>
      <c r="K117" s="225"/>
    </row>
    <row r="118" spans="2:11" ht="18.75" customHeight="1">
      <c r="B118" s="201"/>
      <c r="C118" s="201"/>
      <c r="D118" s="201"/>
      <c r="E118" s="201"/>
      <c r="F118" s="201"/>
      <c r="G118" s="201"/>
      <c r="H118" s="201"/>
      <c r="I118" s="201"/>
      <c r="J118" s="201"/>
      <c r="K118" s="201"/>
    </row>
    <row r="119" spans="2:11" ht="7.5" customHeight="1">
      <c r="B119" s="227"/>
      <c r="C119" s="228"/>
      <c r="D119" s="228"/>
      <c r="E119" s="228"/>
      <c r="F119" s="228"/>
      <c r="G119" s="228"/>
      <c r="H119" s="228"/>
      <c r="I119" s="228"/>
      <c r="J119" s="228"/>
      <c r="K119" s="229"/>
    </row>
    <row r="120" spans="2:11" ht="45" customHeight="1">
      <c r="B120" s="230"/>
      <c r="C120" s="306" t="s">
        <v>1429</v>
      </c>
      <c r="D120" s="306"/>
      <c r="E120" s="306"/>
      <c r="F120" s="306"/>
      <c r="G120" s="306"/>
      <c r="H120" s="306"/>
      <c r="I120" s="306"/>
      <c r="J120" s="306"/>
      <c r="K120" s="231"/>
    </row>
    <row r="121" spans="2:11" ht="17.25" customHeight="1">
      <c r="B121" s="232"/>
      <c r="C121" s="207" t="s">
        <v>1376</v>
      </c>
      <c r="D121" s="207"/>
      <c r="E121" s="207"/>
      <c r="F121" s="207" t="s">
        <v>1377</v>
      </c>
      <c r="G121" s="208"/>
      <c r="H121" s="207" t="s">
        <v>136</v>
      </c>
      <c r="I121" s="207" t="s">
        <v>57</v>
      </c>
      <c r="J121" s="207" t="s">
        <v>1378</v>
      </c>
      <c r="K121" s="233"/>
    </row>
    <row r="122" spans="2:11" ht="17.25" customHeight="1">
      <c r="B122" s="232"/>
      <c r="C122" s="209" t="s">
        <v>1379</v>
      </c>
      <c r="D122" s="209"/>
      <c r="E122" s="209"/>
      <c r="F122" s="210" t="s">
        <v>1380</v>
      </c>
      <c r="G122" s="211"/>
      <c r="H122" s="209"/>
      <c r="I122" s="209"/>
      <c r="J122" s="209" t="s">
        <v>1381</v>
      </c>
      <c r="K122" s="233"/>
    </row>
    <row r="123" spans="2:11" ht="5.25" customHeight="1">
      <c r="B123" s="234"/>
      <c r="C123" s="212"/>
      <c r="D123" s="212"/>
      <c r="E123" s="212"/>
      <c r="F123" s="212"/>
      <c r="G123" s="195"/>
      <c r="H123" s="212"/>
      <c r="I123" s="212"/>
      <c r="J123" s="212"/>
      <c r="K123" s="235"/>
    </row>
    <row r="124" spans="2:11" ht="15" customHeight="1">
      <c r="B124" s="234"/>
      <c r="C124" s="195" t="s">
        <v>1385</v>
      </c>
      <c r="D124" s="212"/>
      <c r="E124" s="212"/>
      <c r="F124" s="214" t="s">
        <v>1382</v>
      </c>
      <c r="G124" s="195"/>
      <c r="H124" s="195" t="s">
        <v>1421</v>
      </c>
      <c r="I124" s="195" t="s">
        <v>1384</v>
      </c>
      <c r="J124" s="195">
        <v>120</v>
      </c>
      <c r="K124" s="236"/>
    </row>
    <row r="125" spans="2:11" ht="15" customHeight="1">
      <c r="B125" s="234"/>
      <c r="C125" s="195" t="s">
        <v>1430</v>
      </c>
      <c r="D125" s="195"/>
      <c r="E125" s="195"/>
      <c r="F125" s="214" t="s">
        <v>1382</v>
      </c>
      <c r="G125" s="195"/>
      <c r="H125" s="195" t="s">
        <v>1431</v>
      </c>
      <c r="I125" s="195" t="s">
        <v>1384</v>
      </c>
      <c r="J125" s="195" t="s">
        <v>1432</v>
      </c>
      <c r="K125" s="236"/>
    </row>
    <row r="126" spans="2:11" ht="15" customHeight="1">
      <c r="B126" s="234"/>
      <c r="C126" s="195" t="s">
        <v>1331</v>
      </c>
      <c r="D126" s="195"/>
      <c r="E126" s="195"/>
      <c r="F126" s="214" t="s">
        <v>1382</v>
      </c>
      <c r="G126" s="195"/>
      <c r="H126" s="195" t="s">
        <v>1433</v>
      </c>
      <c r="I126" s="195" t="s">
        <v>1384</v>
      </c>
      <c r="J126" s="195" t="s">
        <v>1432</v>
      </c>
      <c r="K126" s="236"/>
    </row>
    <row r="127" spans="2:11" ht="15" customHeight="1">
      <c r="B127" s="234"/>
      <c r="C127" s="195" t="s">
        <v>1393</v>
      </c>
      <c r="D127" s="195"/>
      <c r="E127" s="195"/>
      <c r="F127" s="214" t="s">
        <v>1388</v>
      </c>
      <c r="G127" s="195"/>
      <c r="H127" s="195" t="s">
        <v>1394</v>
      </c>
      <c r="I127" s="195" t="s">
        <v>1384</v>
      </c>
      <c r="J127" s="195">
        <v>15</v>
      </c>
      <c r="K127" s="236"/>
    </row>
    <row r="128" spans="2:11" ht="15" customHeight="1">
      <c r="B128" s="234"/>
      <c r="C128" s="216" t="s">
        <v>1395</v>
      </c>
      <c r="D128" s="216"/>
      <c r="E128" s="216"/>
      <c r="F128" s="217" t="s">
        <v>1388</v>
      </c>
      <c r="G128" s="216"/>
      <c r="H128" s="216" t="s">
        <v>1396</v>
      </c>
      <c r="I128" s="216" t="s">
        <v>1384</v>
      </c>
      <c r="J128" s="216">
        <v>15</v>
      </c>
      <c r="K128" s="236"/>
    </row>
    <row r="129" spans="2:11" ht="15" customHeight="1">
      <c r="B129" s="234"/>
      <c r="C129" s="216" t="s">
        <v>1397</v>
      </c>
      <c r="D129" s="216"/>
      <c r="E129" s="216"/>
      <c r="F129" s="217" t="s">
        <v>1388</v>
      </c>
      <c r="G129" s="216"/>
      <c r="H129" s="216" t="s">
        <v>1398</v>
      </c>
      <c r="I129" s="216" t="s">
        <v>1384</v>
      </c>
      <c r="J129" s="216">
        <v>20</v>
      </c>
      <c r="K129" s="236"/>
    </row>
    <row r="130" spans="2:11" ht="15" customHeight="1">
      <c r="B130" s="234"/>
      <c r="C130" s="216" t="s">
        <v>1399</v>
      </c>
      <c r="D130" s="216"/>
      <c r="E130" s="216"/>
      <c r="F130" s="217" t="s">
        <v>1388</v>
      </c>
      <c r="G130" s="216"/>
      <c r="H130" s="216" t="s">
        <v>1400</v>
      </c>
      <c r="I130" s="216" t="s">
        <v>1384</v>
      </c>
      <c r="J130" s="216">
        <v>20</v>
      </c>
      <c r="K130" s="236"/>
    </row>
    <row r="131" spans="2:11" ht="15" customHeight="1">
      <c r="B131" s="234"/>
      <c r="C131" s="195" t="s">
        <v>1387</v>
      </c>
      <c r="D131" s="195"/>
      <c r="E131" s="195"/>
      <c r="F131" s="214" t="s">
        <v>1388</v>
      </c>
      <c r="G131" s="195"/>
      <c r="H131" s="195" t="s">
        <v>1421</v>
      </c>
      <c r="I131" s="195" t="s">
        <v>1384</v>
      </c>
      <c r="J131" s="195">
        <v>50</v>
      </c>
      <c r="K131" s="236"/>
    </row>
    <row r="132" spans="2:11" ht="15" customHeight="1">
      <c r="B132" s="234"/>
      <c r="C132" s="195" t="s">
        <v>1401</v>
      </c>
      <c r="D132" s="195"/>
      <c r="E132" s="195"/>
      <c r="F132" s="214" t="s">
        <v>1388</v>
      </c>
      <c r="G132" s="195"/>
      <c r="H132" s="195" t="s">
        <v>1421</v>
      </c>
      <c r="I132" s="195" t="s">
        <v>1384</v>
      </c>
      <c r="J132" s="195">
        <v>50</v>
      </c>
      <c r="K132" s="236"/>
    </row>
    <row r="133" spans="2:11" ht="15" customHeight="1">
      <c r="B133" s="234"/>
      <c r="C133" s="195" t="s">
        <v>1407</v>
      </c>
      <c r="D133" s="195"/>
      <c r="E133" s="195"/>
      <c r="F133" s="214" t="s">
        <v>1388</v>
      </c>
      <c r="G133" s="195"/>
      <c r="H133" s="195" t="s">
        <v>1421</v>
      </c>
      <c r="I133" s="195" t="s">
        <v>1384</v>
      </c>
      <c r="J133" s="195">
        <v>50</v>
      </c>
      <c r="K133" s="236"/>
    </row>
    <row r="134" spans="2:11" ht="15" customHeight="1">
      <c r="B134" s="234"/>
      <c r="C134" s="195" t="s">
        <v>1409</v>
      </c>
      <c r="D134" s="195"/>
      <c r="E134" s="195"/>
      <c r="F134" s="214" t="s">
        <v>1388</v>
      </c>
      <c r="G134" s="195"/>
      <c r="H134" s="195" t="s">
        <v>1421</v>
      </c>
      <c r="I134" s="195" t="s">
        <v>1384</v>
      </c>
      <c r="J134" s="195">
        <v>50</v>
      </c>
      <c r="K134" s="236"/>
    </row>
    <row r="135" spans="2:11" ht="15" customHeight="1">
      <c r="B135" s="234"/>
      <c r="C135" s="195" t="s">
        <v>141</v>
      </c>
      <c r="D135" s="195"/>
      <c r="E135" s="195"/>
      <c r="F135" s="214" t="s">
        <v>1388</v>
      </c>
      <c r="G135" s="195"/>
      <c r="H135" s="195" t="s">
        <v>1434</v>
      </c>
      <c r="I135" s="195" t="s">
        <v>1384</v>
      </c>
      <c r="J135" s="195">
        <v>255</v>
      </c>
      <c r="K135" s="236"/>
    </row>
    <row r="136" spans="2:11" ht="15" customHeight="1">
      <c r="B136" s="234"/>
      <c r="C136" s="195" t="s">
        <v>1411</v>
      </c>
      <c r="D136" s="195"/>
      <c r="E136" s="195"/>
      <c r="F136" s="214" t="s">
        <v>1382</v>
      </c>
      <c r="G136" s="195"/>
      <c r="H136" s="195" t="s">
        <v>1435</v>
      </c>
      <c r="I136" s="195" t="s">
        <v>1413</v>
      </c>
      <c r="J136" s="195"/>
      <c r="K136" s="236"/>
    </row>
    <row r="137" spans="2:11" ht="15" customHeight="1">
      <c r="B137" s="234"/>
      <c r="C137" s="195" t="s">
        <v>1414</v>
      </c>
      <c r="D137" s="195"/>
      <c r="E137" s="195"/>
      <c r="F137" s="214" t="s">
        <v>1382</v>
      </c>
      <c r="G137" s="195"/>
      <c r="H137" s="195" t="s">
        <v>1436</v>
      </c>
      <c r="I137" s="195" t="s">
        <v>1416</v>
      </c>
      <c r="J137" s="195"/>
      <c r="K137" s="236"/>
    </row>
    <row r="138" spans="2:11" ht="15" customHeight="1">
      <c r="B138" s="234"/>
      <c r="C138" s="195" t="s">
        <v>1417</v>
      </c>
      <c r="D138" s="195"/>
      <c r="E138" s="195"/>
      <c r="F138" s="214" t="s">
        <v>1382</v>
      </c>
      <c r="G138" s="195"/>
      <c r="H138" s="195" t="s">
        <v>1417</v>
      </c>
      <c r="I138" s="195" t="s">
        <v>1416</v>
      </c>
      <c r="J138" s="195"/>
      <c r="K138" s="236"/>
    </row>
    <row r="139" spans="2:11" ht="15" customHeight="1">
      <c r="B139" s="234"/>
      <c r="C139" s="195" t="s">
        <v>38</v>
      </c>
      <c r="D139" s="195"/>
      <c r="E139" s="195"/>
      <c r="F139" s="214" t="s">
        <v>1382</v>
      </c>
      <c r="G139" s="195"/>
      <c r="H139" s="195" t="s">
        <v>1437</v>
      </c>
      <c r="I139" s="195" t="s">
        <v>1416</v>
      </c>
      <c r="J139" s="195"/>
      <c r="K139" s="236"/>
    </row>
    <row r="140" spans="2:11" ht="15" customHeight="1">
      <c r="B140" s="234"/>
      <c r="C140" s="195" t="s">
        <v>1438</v>
      </c>
      <c r="D140" s="195"/>
      <c r="E140" s="195"/>
      <c r="F140" s="214" t="s">
        <v>1382</v>
      </c>
      <c r="G140" s="195"/>
      <c r="H140" s="195" t="s">
        <v>1439</v>
      </c>
      <c r="I140" s="195" t="s">
        <v>1416</v>
      </c>
      <c r="J140" s="195"/>
      <c r="K140" s="236"/>
    </row>
    <row r="141" spans="2:11" ht="15" customHeight="1">
      <c r="B141" s="237"/>
      <c r="C141" s="238"/>
      <c r="D141" s="238"/>
      <c r="E141" s="238"/>
      <c r="F141" s="238"/>
      <c r="G141" s="238"/>
      <c r="H141" s="238"/>
      <c r="I141" s="238"/>
      <c r="J141" s="238"/>
      <c r="K141" s="239"/>
    </row>
    <row r="142" spans="2:11" ht="18.75" customHeight="1">
      <c r="B142" s="191"/>
      <c r="C142" s="191"/>
      <c r="D142" s="191"/>
      <c r="E142" s="191"/>
      <c r="F142" s="226"/>
      <c r="G142" s="191"/>
      <c r="H142" s="191"/>
      <c r="I142" s="191"/>
      <c r="J142" s="191"/>
      <c r="K142" s="191"/>
    </row>
    <row r="143" spans="2:11" ht="18.75" customHeight="1">
      <c r="B143" s="201"/>
      <c r="C143" s="201"/>
      <c r="D143" s="201"/>
      <c r="E143" s="201"/>
      <c r="F143" s="201"/>
      <c r="G143" s="201"/>
      <c r="H143" s="201"/>
      <c r="I143" s="201"/>
      <c r="J143" s="201"/>
      <c r="K143" s="201"/>
    </row>
    <row r="144" spans="2:11" ht="7.5" customHeight="1">
      <c r="B144" s="202"/>
      <c r="C144" s="203"/>
      <c r="D144" s="203"/>
      <c r="E144" s="203"/>
      <c r="F144" s="203"/>
      <c r="G144" s="203"/>
      <c r="H144" s="203"/>
      <c r="I144" s="203"/>
      <c r="J144" s="203"/>
      <c r="K144" s="204"/>
    </row>
    <row r="145" spans="2:11" ht="45" customHeight="1">
      <c r="B145" s="205"/>
      <c r="C145" s="309" t="s">
        <v>1440</v>
      </c>
      <c r="D145" s="309"/>
      <c r="E145" s="309"/>
      <c r="F145" s="309"/>
      <c r="G145" s="309"/>
      <c r="H145" s="309"/>
      <c r="I145" s="309"/>
      <c r="J145" s="309"/>
      <c r="K145" s="206"/>
    </row>
    <row r="146" spans="2:11" ht="17.25" customHeight="1">
      <c r="B146" s="205"/>
      <c r="C146" s="207" t="s">
        <v>1376</v>
      </c>
      <c r="D146" s="207"/>
      <c r="E146" s="207"/>
      <c r="F146" s="207" t="s">
        <v>1377</v>
      </c>
      <c r="G146" s="208"/>
      <c r="H146" s="207" t="s">
        <v>136</v>
      </c>
      <c r="I146" s="207" t="s">
        <v>57</v>
      </c>
      <c r="J146" s="207" t="s">
        <v>1378</v>
      </c>
      <c r="K146" s="206"/>
    </row>
    <row r="147" spans="2:11" ht="17.25" customHeight="1">
      <c r="B147" s="205"/>
      <c r="C147" s="209" t="s">
        <v>1379</v>
      </c>
      <c r="D147" s="209"/>
      <c r="E147" s="209"/>
      <c r="F147" s="210" t="s">
        <v>1380</v>
      </c>
      <c r="G147" s="211"/>
      <c r="H147" s="209"/>
      <c r="I147" s="209"/>
      <c r="J147" s="209" t="s">
        <v>1381</v>
      </c>
      <c r="K147" s="206"/>
    </row>
    <row r="148" spans="2:11" ht="5.25" customHeight="1">
      <c r="B148" s="215"/>
      <c r="C148" s="212"/>
      <c r="D148" s="212"/>
      <c r="E148" s="212"/>
      <c r="F148" s="212"/>
      <c r="G148" s="213"/>
      <c r="H148" s="212"/>
      <c r="I148" s="212"/>
      <c r="J148" s="212"/>
      <c r="K148" s="236"/>
    </row>
    <row r="149" spans="2:11" ht="15" customHeight="1">
      <c r="B149" s="215"/>
      <c r="C149" s="240" t="s">
        <v>1385</v>
      </c>
      <c r="D149" s="195"/>
      <c r="E149" s="195"/>
      <c r="F149" s="241" t="s">
        <v>1382</v>
      </c>
      <c r="G149" s="195"/>
      <c r="H149" s="240" t="s">
        <v>1421</v>
      </c>
      <c r="I149" s="240" t="s">
        <v>1384</v>
      </c>
      <c r="J149" s="240">
        <v>120</v>
      </c>
      <c r="K149" s="236"/>
    </row>
    <row r="150" spans="2:11" ht="15" customHeight="1">
      <c r="B150" s="215"/>
      <c r="C150" s="240" t="s">
        <v>1430</v>
      </c>
      <c r="D150" s="195"/>
      <c r="E150" s="195"/>
      <c r="F150" s="241" t="s">
        <v>1382</v>
      </c>
      <c r="G150" s="195"/>
      <c r="H150" s="240" t="s">
        <v>1441</v>
      </c>
      <c r="I150" s="240" t="s">
        <v>1384</v>
      </c>
      <c r="J150" s="240" t="s">
        <v>1432</v>
      </c>
      <c r="K150" s="236"/>
    </row>
    <row r="151" spans="2:11" ht="15" customHeight="1">
      <c r="B151" s="215"/>
      <c r="C151" s="240" t="s">
        <v>1331</v>
      </c>
      <c r="D151" s="195"/>
      <c r="E151" s="195"/>
      <c r="F151" s="241" t="s">
        <v>1382</v>
      </c>
      <c r="G151" s="195"/>
      <c r="H151" s="240" t="s">
        <v>1442</v>
      </c>
      <c r="I151" s="240" t="s">
        <v>1384</v>
      </c>
      <c r="J151" s="240" t="s">
        <v>1432</v>
      </c>
      <c r="K151" s="236"/>
    </row>
    <row r="152" spans="2:11" ht="15" customHeight="1">
      <c r="B152" s="215"/>
      <c r="C152" s="240" t="s">
        <v>1387</v>
      </c>
      <c r="D152" s="195"/>
      <c r="E152" s="195"/>
      <c r="F152" s="241" t="s">
        <v>1388</v>
      </c>
      <c r="G152" s="195"/>
      <c r="H152" s="240" t="s">
        <v>1421</v>
      </c>
      <c r="I152" s="240" t="s">
        <v>1384</v>
      </c>
      <c r="J152" s="240">
        <v>50</v>
      </c>
      <c r="K152" s="236"/>
    </row>
    <row r="153" spans="2:11" ht="15" customHeight="1">
      <c r="B153" s="215"/>
      <c r="C153" s="240" t="s">
        <v>1390</v>
      </c>
      <c r="D153" s="195"/>
      <c r="E153" s="195"/>
      <c r="F153" s="241" t="s">
        <v>1382</v>
      </c>
      <c r="G153" s="195"/>
      <c r="H153" s="240" t="s">
        <v>1421</v>
      </c>
      <c r="I153" s="240" t="s">
        <v>1392</v>
      </c>
      <c r="J153" s="240"/>
      <c r="K153" s="236"/>
    </row>
    <row r="154" spans="2:11" ht="15" customHeight="1">
      <c r="B154" s="215"/>
      <c r="C154" s="240" t="s">
        <v>1401</v>
      </c>
      <c r="D154" s="195"/>
      <c r="E154" s="195"/>
      <c r="F154" s="241" t="s">
        <v>1388</v>
      </c>
      <c r="G154" s="195"/>
      <c r="H154" s="240" t="s">
        <v>1421</v>
      </c>
      <c r="I154" s="240" t="s">
        <v>1384</v>
      </c>
      <c r="J154" s="240">
        <v>50</v>
      </c>
      <c r="K154" s="236"/>
    </row>
    <row r="155" spans="2:11" ht="15" customHeight="1">
      <c r="B155" s="215"/>
      <c r="C155" s="240" t="s">
        <v>1409</v>
      </c>
      <c r="D155" s="195"/>
      <c r="E155" s="195"/>
      <c r="F155" s="241" t="s">
        <v>1388</v>
      </c>
      <c r="G155" s="195"/>
      <c r="H155" s="240" t="s">
        <v>1421</v>
      </c>
      <c r="I155" s="240" t="s">
        <v>1384</v>
      </c>
      <c r="J155" s="240">
        <v>50</v>
      </c>
      <c r="K155" s="236"/>
    </row>
    <row r="156" spans="2:11" ht="15" customHeight="1">
      <c r="B156" s="215"/>
      <c r="C156" s="240" t="s">
        <v>1407</v>
      </c>
      <c r="D156" s="195"/>
      <c r="E156" s="195"/>
      <c r="F156" s="241" t="s">
        <v>1388</v>
      </c>
      <c r="G156" s="195"/>
      <c r="H156" s="240" t="s">
        <v>1421</v>
      </c>
      <c r="I156" s="240" t="s">
        <v>1384</v>
      </c>
      <c r="J156" s="240">
        <v>50</v>
      </c>
      <c r="K156" s="236"/>
    </row>
    <row r="157" spans="2:11" ht="15" customHeight="1">
      <c r="B157" s="215"/>
      <c r="C157" s="240" t="s">
        <v>107</v>
      </c>
      <c r="D157" s="195"/>
      <c r="E157" s="195"/>
      <c r="F157" s="241" t="s">
        <v>1382</v>
      </c>
      <c r="G157" s="195"/>
      <c r="H157" s="240" t="s">
        <v>1443</v>
      </c>
      <c r="I157" s="240" t="s">
        <v>1384</v>
      </c>
      <c r="J157" s="240" t="s">
        <v>1444</v>
      </c>
      <c r="K157" s="236"/>
    </row>
    <row r="158" spans="2:11" ht="15" customHeight="1">
      <c r="B158" s="215"/>
      <c r="C158" s="240" t="s">
        <v>1445</v>
      </c>
      <c r="D158" s="195"/>
      <c r="E158" s="195"/>
      <c r="F158" s="241" t="s">
        <v>1382</v>
      </c>
      <c r="G158" s="195"/>
      <c r="H158" s="240" t="s">
        <v>1446</v>
      </c>
      <c r="I158" s="240" t="s">
        <v>1416</v>
      </c>
      <c r="J158" s="240"/>
      <c r="K158" s="236"/>
    </row>
    <row r="159" spans="2:11" ht="15" customHeight="1">
      <c r="B159" s="242"/>
      <c r="C159" s="224"/>
      <c r="D159" s="224"/>
      <c r="E159" s="224"/>
      <c r="F159" s="224"/>
      <c r="G159" s="224"/>
      <c r="H159" s="224"/>
      <c r="I159" s="224"/>
      <c r="J159" s="224"/>
      <c r="K159" s="243"/>
    </row>
    <row r="160" spans="2:11" ht="18.75" customHeight="1">
      <c r="B160" s="191"/>
      <c r="C160" s="195"/>
      <c r="D160" s="195"/>
      <c r="E160" s="195"/>
      <c r="F160" s="214"/>
      <c r="G160" s="195"/>
      <c r="H160" s="195"/>
      <c r="I160" s="195"/>
      <c r="J160" s="195"/>
      <c r="K160" s="191"/>
    </row>
    <row r="161" spans="2:11" ht="18.75" customHeight="1">
      <c r="B161" s="201"/>
      <c r="C161" s="201"/>
      <c r="D161" s="201"/>
      <c r="E161" s="201"/>
      <c r="F161" s="201"/>
      <c r="G161" s="201"/>
      <c r="H161" s="201"/>
      <c r="I161" s="201"/>
      <c r="J161" s="201"/>
      <c r="K161" s="201"/>
    </row>
    <row r="162" spans="2:11" ht="7.5" customHeight="1">
      <c r="B162" s="183"/>
      <c r="C162" s="184"/>
      <c r="D162" s="184"/>
      <c r="E162" s="184"/>
      <c r="F162" s="184"/>
      <c r="G162" s="184"/>
      <c r="H162" s="184"/>
      <c r="I162" s="184"/>
      <c r="J162" s="184"/>
      <c r="K162" s="185"/>
    </row>
    <row r="163" spans="2:11" ht="45" customHeight="1">
      <c r="B163" s="186"/>
      <c r="C163" s="306" t="s">
        <v>1447</v>
      </c>
      <c r="D163" s="306"/>
      <c r="E163" s="306"/>
      <c r="F163" s="306"/>
      <c r="G163" s="306"/>
      <c r="H163" s="306"/>
      <c r="I163" s="306"/>
      <c r="J163" s="306"/>
      <c r="K163" s="187"/>
    </row>
    <row r="164" spans="2:11" ht="17.25" customHeight="1">
      <c r="B164" s="186"/>
      <c r="C164" s="207" t="s">
        <v>1376</v>
      </c>
      <c r="D164" s="207"/>
      <c r="E164" s="207"/>
      <c r="F164" s="207" t="s">
        <v>1377</v>
      </c>
      <c r="G164" s="244"/>
      <c r="H164" s="245" t="s">
        <v>136</v>
      </c>
      <c r="I164" s="245" t="s">
        <v>57</v>
      </c>
      <c r="J164" s="207" t="s">
        <v>1378</v>
      </c>
      <c r="K164" s="187"/>
    </row>
    <row r="165" spans="2:11" ht="17.25" customHeight="1">
      <c r="B165" s="188"/>
      <c r="C165" s="209" t="s">
        <v>1379</v>
      </c>
      <c r="D165" s="209"/>
      <c r="E165" s="209"/>
      <c r="F165" s="210" t="s">
        <v>1380</v>
      </c>
      <c r="G165" s="246"/>
      <c r="H165" s="247"/>
      <c r="I165" s="247"/>
      <c r="J165" s="209" t="s">
        <v>1381</v>
      </c>
      <c r="K165" s="189"/>
    </row>
    <row r="166" spans="2:11" ht="5.25" customHeight="1">
      <c r="B166" s="215"/>
      <c r="C166" s="212"/>
      <c r="D166" s="212"/>
      <c r="E166" s="212"/>
      <c r="F166" s="212"/>
      <c r="G166" s="213"/>
      <c r="H166" s="212"/>
      <c r="I166" s="212"/>
      <c r="J166" s="212"/>
      <c r="K166" s="236"/>
    </row>
    <row r="167" spans="2:11" ht="15" customHeight="1">
      <c r="B167" s="215"/>
      <c r="C167" s="195" t="s">
        <v>1385</v>
      </c>
      <c r="D167" s="195"/>
      <c r="E167" s="195"/>
      <c r="F167" s="214" t="s">
        <v>1382</v>
      </c>
      <c r="G167" s="195"/>
      <c r="H167" s="195" t="s">
        <v>1421</v>
      </c>
      <c r="I167" s="195" t="s">
        <v>1384</v>
      </c>
      <c r="J167" s="195">
        <v>120</v>
      </c>
      <c r="K167" s="236"/>
    </row>
    <row r="168" spans="2:11" ht="15" customHeight="1">
      <c r="B168" s="215"/>
      <c r="C168" s="195" t="s">
        <v>1430</v>
      </c>
      <c r="D168" s="195"/>
      <c r="E168" s="195"/>
      <c r="F168" s="214" t="s">
        <v>1382</v>
      </c>
      <c r="G168" s="195"/>
      <c r="H168" s="195" t="s">
        <v>1431</v>
      </c>
      <c r="I168" s="195" t="s">
        <v>1384</v>
      </c>
      <c r="J168" s="195" t="s">
        <v>1432</v>
      </c>
      <c r="K168" s="236"/>
    </row>
    <row r="169" spans="2:11" ht="15" customHeight="1">
      <c r="B169" s="215"/>
      <c r="C169" s="195" t="s">
        <v>1331</v>
      </c>
      <c r="D169" s="195"/>
      <c r="E169" s="195"/>
      <c r="F169" s="214" t="s">
        <v>1382</v>
      </c>
      <c r="G169" s="195"/>
      <c r="H169" s="195" t="s">
        <v>1448</v>
      </c>
      <c r="I169" s="195" t="s">
        <v>1384</v>
      </c>
      <c r="J169" s="195" t="s">
        <v>1432</v>
      </c>
      <c r="K169" s="236"/>
    </row>
    <row r="170" spans="2:11" ht="15" customHeight="1">
      <c r="B170" s="215"/>
      <c r="C170" s="195" t="s">
        <v>1387</v>
      </c>
      <c r="D170" s="195"/>
      <c r="E170" s="195"/>
      <c r="F170" s="214" t="s">
        <v>1388</v>
      </c>
      <c r="G170" s="195"/>
      <c r="H170" s="195" t="s">
        <v>1448</v>
      </c>
      <c r="I170" s="195" t="s">
        <v>1384</v>
      </c>
      <c r="J170" s="195">
        <v>50</v>
      </c>
      <c r="K170" s="236"/>
    </row>
    <row r="171" spans="2:11" ht="15" customHeight="1">
      <c r="B171" s="215"/>
      <c r="C171" s="195" t="s">
        <v>1390</v>
      </c>
      <c r="D171" s="195"/>
      <c r="E171" s="195"/>
      <c r="F171" s="214" t="s">
        <v>1382</v>
      </c>
      <c r="G171" s="195"/>
      <c r="H171" s="195" t="s">
        <v>1448</v>
      </c>
      <c r="I171" s="195" t="s">
        <v>1392</v>
      </c>
      <c r="J171" s="195"/>
      <c r="K171" s="236"/>
    </row>
    <row r="172" spans="2:11" ht="15" customHeight="1">
      <c r="B172" s="215"/>
      <c r="C172" s="195" t="s">
        <v>1401</v>
      </c>
      <c r="D172" s="195"/>
      <c r="E172" s="195"/>
      <c r="F172" s="214" t="s">
        <v>1388</v>
      </c>
      <c r="G172" s="195"/>
      <c r="H172" s="195" t="s">
        <v>1448</v>
      </c>
      <c r="I172" s="195" t="s">
        <v>1384</v>
      </c>
      <c r="J172" s="195">
        <v>50</v>
      </c>
      <c r="K172" s="236"/>
    </row>
    <row r="173" spans="2:11" ht="15" customHeight="1">
      <c r="B173" s="215"/>
      <c r="C173" s="195" t="s">
        <v>1409</v>
      </c>
      <c r="D173" s="195"/>
      <c r="E173" s="195"/>
      <c r="F173" s="214" t="s">
        <v>1388</v>
      </c>
      <c r="G173" s="195"/>
      <c r="H173" s="195" t="s">
        <v>1448</v>
      </c>
      <c r="I173" s="195" t="s">
        <v>1384</v>
      </c>
      <c r="J173" s="195">
        <v>50</v>
      </c>
      <c r="K173" s="236"/>
    </row>
    <row r="174" spans="2:11" ht="15" customHeight="1">
      <c r="B174" s="215"/>
      <c r="C174" s="195" t="s">
        <v>1407</v>
      </c>
      <c r="D174" s="195"/>
      <c r="E174" s="195"/>
      <c r="F174" s="214" t="s">
        <v>1388</v>
      </c>
      <c r="G174" s="195"/>
      <c r="H174" s="195" t="s">
        <v>1448</v>
      </c>
      <c r="I174" s="195" t="s">
        <v>1384</v>
      </c>
      <c r="J174" s="195">
        <v>50</v>
      </c>
      <c r="K174" s="236"/>
    </row>
    <row r="175" spans="2:11" ht="15" customHeight="1">
      <c r="B175" s="215"/>
      <c r="C175" s="195" t="s">
        <v>135</v>
      </c>
      <c r="D175" s="195"/>
      <c r="E175" s="195"/>
      <c r="F175" s="214" t="s">
        <v>1382</v>
      </c>
      <c r="G175" s="195"/>
      <c r="H175" s="195" t="s">
        <v>1449</v>
      </c>
      <c r="I175" s="195" t="s">
        <v>1450</v>
      </c>
      <c r="J175" s="195"/>
      <c r="K175" s="236"/>
    </row>
    <row r="176" spans="2:11" ht="15" customHeight="1">
      <c r="B176" s="215"/>
      <c r="C176" s="195" t="s">
        <v>57</v>
      </c>
      <c r="D176" s="195"/>
      <c r="E176" s="195"/>
      <c r="F176" s="214" t="s">
        <v>1382</v>
      </c>
      <c r="G176" s="195"/>
      <c r="H176" s="195" t="s">
        <v>1451</v>
      </c>
      <c r="I176" s="195" t="s">
        <v>1452</v>
      </c>
      <c r="J176" s="195">
        <v>1</v>
      </c>
      <c r="K176" s="236"/>
    </row>
    <row r="177" spans="2:11" ht="15" customHeight="1">
      <c r="B177" s="215"/>
      <c r="C177" s="195" t="s">
        <v>53</v>
      </c>
      <c r="D177" s="195"/>
      <c r="E177" s="195"/>
      <c r="F177" s="214" t="s">
        <v>1382</v>
      </c>
      <c r="G177" s="195"/>
      <c r="H177" s="195" t="s">
        <v>1453</v>
      </c>
      <c r="I177" s="195" t="s">
        <v>1384</v>
      </c>
      <c r="J177" s="195">
        <v>20</v>
      </c>
      <c r="K177" s="236"/>
    </row>
    <row r="178" spans="2:11" ht="15" customHeight="1">
      <c r="B178" s="215"/>
      <c r="C178" s="195" t="s">
        <v>136</v>
      </c>
      <c r="D178" s="195"/>
      <c r="E178" s="195"/>
      <c r="F178" s="214" t="s">
        <v>1382</v>
      </c>
      <c r="G178" s="195"/>
      <c r="H178" s="195" t="s">
        <v>1454</v>
      </c>
      <c r="I178" s="195" t="s">
        <v>1384</v>
      </c>
      <c r="J178" s="195">
        <v>255</v>
      </c>
      <c r="K178" s="236"/>
    </row>
    <row r="179" spans="2:11" ht="15" customHeight="1">
      <c r="B179" s="215"/>
      <c r="C179" s="195" t="s">
        <v>137</v>
      </c>
      <c r="D179" s="195"/>
      <c r="E179" s="195"/>
      <c r="F179" s="214" t="s">
        <v>1382</v>
      </c>
      <c r="G179" s="195"/>
      <c r="H179" s="195" t="s">
        <v>1347</v>
      </c>
      <c r="I179" s="195" t="s">
        <v>1384</v>
      </c>
      <c r="J179" s="195">
        <v>10</v>
      </c>
      <c r="K179" s="236"/>
    </row>
    <row r="180" spans="2:11" ht="15" customHeight="1">
      <c r="B180" s="215"/>
      <c r="C180" s="195" t="s">
        <v>138</v>
      </c>
      <c r="D180" s="195"/>
      <c r="E180" s="195"/>
      <c r="F180" s="214" t="s">
        <v>1382</v>
      </c>
      <c r="G180" s="195"/>
      <c r="H180" s="195" t="s">
        <v>1455</v>
      </c>
      <c r="I180" s="195" t="s">
        <v>1416</v>
      </c>
      <c r="J180" s="195"/>
      <c r="K180" s="236"/>
    </row>
    <row r="181" spans="2:11" ht="15" customHeight="1">
      <c r="B181" s="215"/>
      <c r="C181" s="195" t="s">
        <v>1456</v>
      </c>
      <c r="D181" s="195"/>
      <c r="E181" s="195"/>
      <c r="F181" s="214" t="s">
        <v>1382</v>
      </c>
      <c r="G181" s="195"/>
      <c r="H181" s="195" t="s">
        <v>1457</v>
      </c>
      <c r="I181" s="195" t="s">
        <v>1416</v>
      </c>
      <c r="J181" s="195"/>
      <c r="K181" s="236"/>
    </row>
    <row r="182" spans="2:11" ht="15" customHeight="1">
      <c r="B182" s="215"/>
      <c r="C182" s="195" t="s">
        <v>1445</v>
      </c>
      <c r="D182" s="195"/>
      <c r="E182" s="195"/>
      <c r="F182" s="214" t="s">
        <v>1382</v>
      </c>
      <c r="G182" s="195"/>
      <c r="H182" s="195" t="s">
        <v>1458</v>
      </c>
      <c r="I182" s="195" t="s">
        <v>1416</v>
      </c>
      <c r="J182" s="195"/>
      <c r="K182" s="236"/>
    </row>
    <row r="183" spans="2:11" ht="15" customHeight="1">
      <c r="B183" s="215"/>
      <c r="C183" s="195" t="s">
        <v>140</v>
      </c>
      <c r="D183" s="195"/>
      <c r="E183" s="195"/>
      <c r="F183" s="214" t="s">
        <v>1388</v>
      </c>
      <c r="G183" s="195"/>
      <c r="H183" s="195" t="s">
        <v>1459</v>
      </c>
      <c r="I183" s="195" t="s">
        <v>1384</v>
      </c>
      <c r="J183" s="195">
        <v>50</v>
      </c>
      <c r="K183" s="236"/>
    </row>
    <row r="184" spans="2:11" ht="15" customHeight="1">
      <c r="B184" s="215"/>
      <c r="C184" s="195" t="s">
        <v>1460</v>
      </c>
      <c r="D184" s="195"/>
      <c r="E184" s="195"/>
      <c r="F184" s="214" t="s">
        <v>1388</v>
      </c>
      <c r="G184" s="195"/>
      <c r="H184" s="195" t="s">
        <v>1461</v>
      </c>
      <c r="I184" s="195" t="s">
        <v>1462</v>
      </c>
      <c r="J184" s="195"/>
      <c r="K184" s="236"/>
    </row>
    <row r="185" spans="2:11" ht="15" customHeight="1">
      <c r="B185" s="215"/>
      <c r="C185" s="195" t="s">
        <v>1463</v>
      </c>
      <c r="D185" s="195"/>
      <c r="E185" s="195"/>
      <c r="F185" s="214" t="s">
        <v>1388</v>
      </c>
      <c r="G185" s="195"/>
      <c r="H185" s="195" t="s">
        <v>1464</v>
      </c>
      <c r="I185" s="195" t="s">
        <v>1462</v>
      </c>
      <c r="J185" s="195"/>
      <c r="K185" s="236"/>
    </row>
    <row r="186" spans="2:11" ht="15" customHeight="1">
      <c r="B186" s="215"/>
      <c r="C186" s="195" t="s">
        <v>1465</v>
      </c>
      <c r="D186" s="195"/>
      <c r="E186" s="195"/>
      <c r="F186" s="214" t="s">
        <v>1388</v>
      </c>
      <c r="G186" s="195"/>
      <c r="H186" s="195" t="s">
        <v>1466</v>
      </c>
      <c r="I186" s="195" t="s">
        <v>1462</v>
      </c>
      <c r="J186" s="195"/>
      <c r="K186" s="236"/>
    </row>
    <row r="187" spans="2:11" ht="15" customHeight="1">
      <c r="B187" s="215"/>
      <c r="C187" s="248" t="s">
        <v>1467</v>
      </c>
      <c r="D187" s="195"/>
      <c r="E187" s="195"/>
      <c r="F187" s="214" t="s">
        <v>1388</v>
      </c>
      <c r="G187" s="195"/>
      <c r="H187" s="195" t="s">
        <v>1468</v>
      </c>
      <c r="I187" s="195" t="s">
        <v>1469</v>
      </c>
      <c r="J187" s="249" t="s">
        <v>1470</v>
      </c>
      <c r="K187" s="236"/>
    </row>
    <row r="188" spans="2:11" ht="15" customHeight="1">
      <c r="B188" s="215"/>
      <c r="C188" s="200" t="s">
        <v>42</v>
      </c>
      <c r="D188" s="195"/>
      <c r="E188" s="195"/>
      <c r="F188" s="214" t="s">
        <v>1382</v>
      </c>
      <c r="G188" s="195"/>
      <c r="H188" s="191" t="s">
        <v>1471</v>
      </c>
      <c r="I188" s="195" t="s">
        <v>1472</v>
      </c>
      <c r="J188" s="195"/>
      <c r="K188" s="236"/>
    </row>
    <row r="189" spans="2:11" ht="15" customHeight="1">
      <c r="B189" s="215"/>
      <c r="C189" s="200" t="s">
        <v>1473</v>
      </c>
      <c r="D189" s="195"/>
      <c r="E189" s="195"/>
      <c r="F189" s="214" t="s">
        <v>1382</v>
      </c>
      <c r="G189" s="195"/>
      <c r="H189" s="195" t="s">
        <v>1474</v>
      </c>
      <c r="I189" s="195" t="s">
        <v>1416</v>
      </c>
      <c r="J189" s="195"/>
      <c r="K189" s="236"/>
    </row>
    <row r="190" spans="2:11" ht="15" customHeight="1">
      <c r="B190" s="215"/>
      <c r="C190" s="200" t="s">
        <v>1475</v>
      </c>
      <c r="D190" s="195"/>
      <c r="E190" s="195"/>
      <c r="F190" s="214" t="s">
        <v>1382</v>
      </c>
      <c r="G190" s="195"/>
      <c r="H190" s="195" t="s">
        <v>1476</v>
      </c>
      <c r="I190" s="195" t="s">
        <v>1416</v>
      </c>
      <c r="J190" s="195"/>
      <c r="K190" s="236"/>
    </row>
    <row r="191" spans="2:11" ht="15" customHeight="1">
      <c r="B191" s="215"/>
      <c r="C191" s="200" t="s">
        <v>1477</v>
      </c>
      <c r="D191" s="195"/>
      <c r="E191" s="195"/>
      <c r="F191" s="214" t="s">
        <v>1388</v>
      </c>
      <c r="G191" s="195"/>
      <c r="H191" s="195" t="s">
        <v>1478</v>
      </c>
      <c r="I191" s="195" t="s">
        <v>1416</v>
      </c>
      <c r="J191" s="195"/>
      <c r="K191" s="236"/>
    </row>
    <row r="192" spans="2:11" ht="15" customHeight="1">
      <c r="B192" s="242"/>
      <c r="C192" s="250"/>
      <c r="D192" s="224"/>
      <c r="E192" s="224"/>
      <c r="F192" s="224"/>
      <c r="G192" s="224"/>
      <c r="H192" s="224"/>
      <c r="I192" s="224"/>
      <c r="J192" s="224"/>
      <c r="K192" s="243"/>
    </row>
    <row r="193" spans="2:11" ht="18.75" customHeight="1">
      <c r="B193" s="191"/>
      <c r="C193" s="195"/>
      <c r="D193" s="195"/>
      <c r="E193" s="195"/>
      <c r="F193" s="214"/>
      <c r="G193" s="195"/>
      <c r="H193" s="195"/>
      <c r="I193" s="195"/>
      <c r="J193" s="195"/>
      <c r="K193" s="191"/>
    </row>
    <row r="194" spans="2:11" ht="18.75" customHeight="1">
      <c r="B194" s="191"/>
      <c r="C194" s="195"/>
      <c r="D194" s="195"/>
      <c r="E194" s="195"/>
      <c r="F194" s="214"/>
      <c r="G194" s="195"/>
      <c r="H194" s="195"/>
      <c r="I194" s="195"/>
      <c r="J194" s="195"/>
      <c r="K194" s="191"/>
    </row>
    <row r="195" spans="2:11" ht="18.75" customHeight="1">
      <c r="B195" s="201"/>
      <c r="C195" s="201"/>
      <c r="D195" s="201"/>
      <c r="E195" s="201"/>
      <c r="F195" s="201"/>
      <c r="G195" s="201"/>
      <c r="H195" s="201"/>
      <c r="I195" s="201"/>
      <c r="J195" s="201"/>
      <c r="K195" s="201"/>
    </row>
    <row r="196" spans="2:11">
      <c r="B196" s="183"/>
      <c r="C196" s="184"/>
      <c r="D196" s="184"/>
      <c r="E196" s="184"/>
      <c r="F196" s="184"/>
      <c r="G196" s="184"/>
      <c r="H196" s="184"/>
      <c r="I196" s="184"/>
      <c r="J196" s="184"/>
      <c r="K196" s="185"/>
    </row>
    <row r="197" spans="2:11" ht="21">
      <c r="B197" s="186"/>
      <c r="C197" s="306" t="s">
        <v>1479</v>
      </c>
      <c r="D197" s="306"/>
      <c r="E197" s="306"/>
      <c r="F197" s="306"/>
      <c r="G197" s="306"/>
      <c r="H197" s="306"/>
      <c r="I197" s="306"/>
      <c r="J197" s="306"/>
      <c r="K197" s="187"/>
    </row>
    <row r="198" spans="2:11" ht="25.5" customHeight="1">
      <c r="B198" s="186"/>
      <c r="C198" s="251" t="s">
        <v>1480</v>
      </c>
      <c r="D198" s="251"/>
      <c r="E198" s="251"/>
      <c r="F198" s="251" t="s">
        <v>1481</v>
      </c>
      <c r="G198" s="252"/>
      <c r="H198" s="310" t="s">
        <v>1482</v>
      </c>
      <c r="I198" s="310"/>
      <c r="J198" s="310"/>
      <c r="K198" s="187"/>
    </row>
    <row r="199" spans="2:11" ht="5.25" customHeight="1">
      <c r="B199" s="215"/>
      <c r="C199" s="212"/>
      <c r="D199" s="212"/>
      <c r="E199" s="212"/>
      <c r="F199" s="212"/>
      <c r="G199" s="195"/>
      <c r="H199" s="212"/>
      <c r="I199" s="212"/>
      <c r="J199" s="212"/>
      <c r="K199" s="236"/>
    </row>
    <row r="200" spans="2:11" ht="15" customHeight="1">
      <c r="B200" s="215"/>
      <c r="C200" s="195" t="s">
        <v>1472</v>
      </c>
      <c r="D200" s="195"/>
      <c r="E200" s="195"/>
      <c r="F200" s="214" t="s">
        <v>43</v>
      </c>
      <c r="G200" s="195"/>
      <c r="H200" s="311" t="s">
        <v>1483</v>
      </c>
      <c r="I200" s="311"/>
      <c r="J200" s="311"/>
      <c r="K200" s="236"/>
    </row>
    <row r="201" spans="2:11" ht="15" customHeight="1">
      <c r="B201" s="215"/>
      <c r="C201" s="221"/>
      <c r="D201" s="195"/>
      <c r="E201" s="195"/>
      <c r="F201" s="214" t="s">
        <v>44</v>
      </c>
      <c r="G201" s="195"/>
      <c r="H201" s="311" t="s">
        <v>1484</v>
      </c>
      <c r="I201" s="311"/>
      <c r="J201" s="311"/>
      <c r="K201" s="236"/>
    </row>
    <row r="202" spans="2:11" ht="15" customHeight="1">
      <c r="B202" s="215"/>
      <c r="C202" s="221"/>
      <c r="D202" s="195"/>
      <c r="E202" s="195"/>
      <c r="F202" s="214" t="s">
        <v>47</v>
      </c>
      <c r="G202" s="195"/>
      <c r="H202" s="311" t="s">
        <v>1485</v>
      </c>
      <c r="I202" s="311"/>
      <c r="J202" s="311"/>
      <c r="K202" s="236"/>
    </row>
    <row r="203" spans="2:11" ht="15" customHeight="1">
      <c r="B203" s="215"/>
      <c r="C203" s="195"/>
      <c r="D203" s="195"/>
      <c r="E203" s="195"/>
      <c r="F203" s="214" t="s">
        <v>45</v>
      </c>
      <c r="G203" s="195"/>
      <c r="H203" s="311" t="s">
        <v>1486</v>
      </c>
      <c r="I203" s="311"/>
      <c r="J203" s="311"/>
      <c r="K203" s="236"/>
    </row>
    <row r="204" spans="2:11" ht="15" customHeight="1">
      <c r="B204" s="215"/>
      <c r="C204" s="195"/>
      <c r="D204" s="195"/>
      <c r="E204" s="195"/>
      <c r="F204" s="214" t="s">
        <v>46</v>
      </c>
      <c r="G204" s="195"/>
      <c r="H204" s="311" t="s">
        <v>1487</v>
      </c>
      <c r="I204" s="311"/>
      <c r="J204" s="311"/>
      <c r="K204" s="236"/>
    </row>
    <row r="205" spans="2:11" ht="15" customHeight="1">
      <c r="B205" s="215"/>
      <c r="C205" s="195"/>
      <c r="D205" s="195"/>
      <c r="E205" s="195"/>
      <c r="F205" s="214"/>
      <c r="G205" s="195"/>
      <c r="H205" s="195"/>
      <c r="I205" s="195"/>
      <c r="J205" s="195"/>
      <c r="K205" s="236"/>
    </row>
    <row r="206" spans="2:11" ht="15" customHeight="1">
      <c r="B206" s="215"/>
      <c r="C206" s="195" t="s">
        <v>1428</v>
      </c>
      <c r="D206" s="195"/>
      <c r="E206" s="195"/>
      <c r="F206" s="214" t="s">
        <v>78</v>
      </c>
      <c r="G206" s="195"/>
      <c r="H206" s="311" t="s">
        <v>1488</v>
      </c>
      <c r="I206" s="311"/>
      <c r="J206" s="311"/>
      <c r="K206" s="236"/>
    </row>
    <row r="207" spans="2:11" ht="15" customHeight="1">
      <c r="B207" s="215"/>
      <c r="C207" s="221"/>
      <c r="D207" s="195"/>
      <c r="E207" s="195"/>
      <c r="F207" s="214" t="s">
        <v>1326</v>
      </c>
      <c r="G207" s="195"/>
      <c r="H207" s="311" t="s">
        <v>1327</v>
      </c>
      <c r="I207" s="311"/>
      <c r="J207" s="311"/>
      <c r="K207" s="236"/>
    </row>
    <row r="208" spans="2:11" ht="15" customHeight="1">
      <c r="B208" s="215"/>
      <c r="C208" s="195"/>
      <c r="D208" s="195"/>
      <c r="E208" s="195"/>
      <c r="F208" s="214" t="s">
        <v>1324</v>
      </c>
      <c r="G208" s="195"/>
      <c r="H208" s="311" t="s">
        <v>1489</v>
      </c>
      <c r="I208" s="311"/>
      <c r="J208" s="311"/>
      <c r="K208" s="236"/>
    </row>
    <row r="209" spans="2:11" ht="15" customHeight="1">
      <c r="B209" s="253"/>
      <c r="C209" s="221"/>
      <c r="D209" s="221"/>
      <c r="E209" s="221"/>
      <c r="F209" s="214" t="s">
        <v>1328</v>
      </c>
      <c r="G209" s="200"/>
      <c r="H209" s="312" t="s">
        <v>1329</v>
      </c>
      <c r="I209" s="312"/>
      <c r="J209" s="312"/>
      <c r="K209" s="254"/>
    </row>
    <row r="210" spans="2:11" ht="15" customHeight="1">
      <c r="B210" s="253"/>
      <c r="C210" s="221"/>
      <c r="D210" s="221"/>
      <c r="E210" s="221"/>
      <c r="F210" s="214" t="s">
        <v>1330</v>
      </c>
      <c r="G210" s="200"/>
      <c r="H210" s="312" t="s">
        <v>1310</v>
      </c>
      <c r="I210" s="312"/>
      <c r="J210" s="312"/>
      <c r="K210" s="254"/>
    </row>
    <row r="211" spans="2:11" ht="15" customHeight="1">
      <c r="B211" s="253"/>
      <c r="C211" s="221"/>
      <c r="D211" s="221"/>
      <c r="E211" s="221"/>
      <c r="F211" s="255"/>
      <c r="G211" s="200"/>
      <c r="H211" s="256"/>
      <c r="I211" s="256"/>
      <c r="J211" s="256"/>
      <c r="K211" s="254"/>
    </row>
    <row r="212" spans="2:11" ht="15" customHeight="1">
      <c r="B212" s="253"/>
      <c r="C212" s="195" t="s">
        <v>1452</v>
      </c>
      <c r="D212" s="221"/>
      <c r="E212" s="221"/>
      <c r="F212" s="214">
        <v>1</v>
      </c>
      <c r="G212" s="200"/>
      <c r="H212" s="312" t="s">
        <v>1490</v>
      </c>
      <c r="I212" s="312"/>
      <c r="J212" s="312"/>
      <c r="K212" s="254"/>
    </row>
    <row r="213" spans="2:11" ht="15" customHeight="1">
      <c r="B213" s="253"/>
      <c r="C213" s="221"/>
      <c r="D213" s="221"/>
      <c r="E213" s="221"/>
      <c r="F213" s="214">
        <v>2</v>
      </c>
      <c r="G213" s="200"/>
      <c r="H213" s="312" t="s">
        <v>1491</v>
      </c>
      <c r="I213" s="312"/>
      <c r="J213" s="312"/>
      <c r="K213" s="254"/>
    </row>
    <row r="214" spans="2:11" ht="15" customHeight="1">
      <c r="B214" s="253"/>
      <c r="C214" s="221"/>
      <c r="D214" s="221"/>
      <c r="E214" s="221"/>
      <c r="F214" s="214">
        <v>3</v>
      </c>
      <c r="G214" s="200"/>
      <c r="H214" s="312" t="s">
        <v>1492</v>
      </c>
      <c r="I214" s="312"/>
      <c r="J214" s="312"/>
      <c r="K214" s="254"/>
    </row>
    <row r="215" spans="2:11" ht="15" customHeight="1">
      <c r="B215" s="253"/>
      <c r="C215" s="221"/>
      <c r="D215" s="221"/>
      <c r="E215" s="221"/>
      <c r="F215" s="214">
        <v>4</v>
      </c>
      <c r="G215" s="200"/>
      <c r="H215" s="312" t="s">
        <v>1493</v>
      </c>
      <c r="I215" s="312"/>
      <c r="J215" s="312"/>
      <c r="K215" s="254"/>
    </row>
    <row r="216" spans="2:11" ht="12.75" customHeight="1">
      <c r="B216" s="257"/>
      <c r="C216" s="258"/>
      <c r="D216" s="258"/>
      <c r="E216" s="258"/>
      <c r="F216" s="258"/>
      <c r="G216" s="258"/>
      <c r="H216" s="258"/>
      <c r="I216" s="258"/>
      <c r="J216" s="258"/>
      <c r="K216" s="259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1 - Přístavba výtahu</vt:lpstr>
      <vt:lpstr>2 - Vegetační úpravy</vt:lpstr>
      <vt:lpstr>3 - ZTI </vt:lpstr>
      <vt:lpstr>4 - ÚT</vt:lpstr>
      <vt:lpstr>5 - EL silnoproud</vt:lpstr>
      <vt:lpstr>6 - EL slaboproud</vt:lpstr>
      <vt:lpstr>7 - Vedlejší náklady</vt:lpstr>
      <vt:lpstr>Pokyny pro vyplnění</vt:lpstr>
      <vt:lpstr>'1 - Přístavba výtahu'!Názvy_tisku</vt:lpstr>
      <vt:lpstr>'2 - Vegetační úpravy'!Názvy_tisku</vt:lpstr>
      <vt:lpstr>'3 - ZTI '!Názvy_tisku</vt:lpstr>
      <vt:lpstr>'4 - ÚT'!Názvy_tisku</vt:lpstr>
      <vt:lpstr>'5 - EL silnoproud'!Názvy_tisku</vt:lpstr>
      <vt:lpstr>'6 - EL slaboproud'!Názvy_tisku</vt:lpstr>
      <vt:lpstr>'7 - Vedlejší náklady'!Názvy_tisku</vt:lpstr>
      <vt:lpstr>'Rekapitulace stavby'!Názvy_tisku</vt:lpstr>
      <vt:lpstr>'1 - Přístavba výtahu'!Oblast_tisku</vt:lpstr>
      <vt:lpstr>'2 - Vegetační úpravy'!Oblast_tisku</vt:lpstr>
      <vt:lpstr>'3 - ZTI '!Oblast_tisku</vt:lpstr>
      <vt:lpstr>'4 - ÚT'!Oblast_tisku</vt:lpstr>
      <vt:lpstr>'5 - EL silnoproud'!Oblast_tisku</vt:lpstr>
      <vt:lpstr>'6 - EL slaboproud'!Oblast_tisku</vt:lpstr>
      <vt:lpstr>'7 -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Stuchlík Ladislav</cp:lastModifiedBy>
  <dcterms:created xsi:type="dcterms:W3CDTF">2019-02-12T10:00:34Z</dcterms:created>
  <dcterms:modified xsi:type="dcterms:W3CDTF">2019-02-13T13:32:46Z</dcterms:modified>
</cp:coreProperties>
</file>